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7884" activeTab="0"/>
  </bookViews>
  <sheets>
    <sheet name="Радиаторы Rommer" sheetId="1" r:id="rId1"/>
    <sheet name="ALL USD " sheetId="2" r:id="rId2"/>
    <sheet name="РИЦ" sheetId="3" r:id="rId3"/>
    <sheet name="Шаровые_Rommer_price" sheetId="4" r:id="rId4"/>
  </sheets>
  <definedNames>
    <definedName name="_xlnm.Print_Area" localSheetId="1">'ALL USD '!$A$1:$C$262</definedName>
    <definedName name="_xlnm.Print_Area" localSheetId="0">'Радиаторы Rommer'!$B$1:$I$51</definedName>
    <definedName name="_xlnm.Print_Area" localSheetId="2">'РИЦ'!$A$2:$D$80</definedName>
    <definedName name="_xlnm.Print_Area" localSheetId="3">'Шаровые_Rommer_price'!$B$2:$H$53</definedName>
  </definedNames>
  <calcPr fullCalcOnLoad="1"/>
</workbook>
</file>

<file path=xl/sharedStrings.xml><?xml version="1.0" encoding="utf-8"?>
<sst xmlns="http://schemas.openxmlformats.org/spreadsheetml/2006/main" count="396" uniqueCount="193">
  <si>
    <t>● Двухэтапная покраска (RAL9016)</t>
  </si>
  <si>
    <t>● Гарантия 5 лет</t>
  </si>
  <si>
    <t>Давление</t>
  </si>
  <si>
    <t>Размеры</t>
  </si>
  <si>
    <t>рабочее</t>
  </si>
  <si>
    <t>опрессов.</t>
  </si>
  <si>
    <t>Выс.</t>
  </si>
  <si>
    <t>Шир.</t>
  </si>
  <si>
    <t>Глуб.</t>
  </si>
  <si>
    <t>80</t>
  </si>
  <si>
    <t>бесплатно</t>
  </si>
  <si>
    <t>● Радиаторы разработаны c учетом Российских условий эксплуатации</t>
  </si>
  <si>
    <t>● Защита от подделок - на каждой секции штамп Rommer</t>
  </si>
  <si>
    <t>● Честные технические характеристики</t>
  </si>
  <si>
    <t>Алюминиевые и биметаллические радиаторы Rommer</t>
  </si>
  <si>
    <t>Артикул</t>
  </si>
  <si>
    <t>Рекламные материалы</t>
  </si>
  <si>
    <t>Буклет Радиаторы ROMMER Биметалл</t>
  </si>
  <si>
    <t>Буклет Радиаторы ROMMER Алюминий</t>
  </si>
  <si>
    <t>ROMMER Наклейка на радиаторы Биметалл</t>
  </si>
  <si>
    <t>ROMMER Наклейка на радиаторы Алюминий</t>
  </si>
  <si>
    <t>ROMMER Наклейка "Качество под контролем"</t>
  </si>
  <si>
    <t>ROMMER Наклейка "Здесь продаются радиаторы"</t>
  </si>
  <si>
    <t>ROMMER 1/2 монтажный комплект 7 в 1 (RAL9016) без кронштейнов</t>
  </si>
  <si>
    <t>ROMMER 3/4 монтажный комплект 7 в 1 (RAL9016) без кронштейнов</t>
  </si>
  <si>
    <t>Модель</t>
  </si>
  <si>
    <t>● Максимальная температура теплоносителя 110 С</t>
  </si>
  <si>
    <t>Rommer комплектующие</t>
  </si>
  <si>
    <t>78</t>
  </si>
  <si>
    <t>560</t>
  </si>
  <si>
    <t>96</t>
  </si>
  <si>
    <t>Optima 500</t>
  </si>
  <si>
    <t>Plus 500</t>
  </si>
  <si>
    <t>Optima Bm 500</t>
  </si>
  <si>
    <t xml:space="preserve">Объем секции, л </t>
  </si>
  <si>
    <t>Plus 200</t>
  </si>
  <si>
    <t>РРЦ, USD</t>
  </si>
  <si>
    <t>ROMMER 1/2 монтажный комплект 11 в 1 (RAL9016) c 2мя кронштейнами</t>
  </si>
  <si>
    <t>ROMMER 3/4 монтажный комплект 11 в 1 (RAL9016) c 2мя кронштейнами</t>
  </si>
  <si>
    <t>ROMMER Optima 500</t>
  </si>
  <si>
    <t>ROMMER Plus 500</t>
  </si>
  <si>
    <t>ROMMER Plus 200</t>
  </si>
  <si>
    <t>ROMMER Optima BM 500</t>
  </si>
  <si>
    <t>● Уникальный дизайн</t>
  </si>
  <si>
    <t>Серия Profi</t>
  </si>
  <si>
    <t>Кол-во секций, шт.</t>
  </si>
  <si>
    <t>Profi 500</t>
  </si>
  <si>
    <t>Profi 350</t>
  </si>
  <si>
    <t>Серия Optima</t>
  </si>
  <si>
    <t>Серия Plus</t>
  </si>
  <si>
    <t>Биметаллические  радиаторы отопления Rommer</t>
  </si>
  <si>
    <t>Серия Profi Bm</t>
  </si>
  <si>
    <t>Profi Bm 500</t>
  </si>
  <si>
    <t>Profi Bm 350</t>
  </si>
  <si>
    <t>Серия Optima Bm</t>
  </si>
  <si>
    <t>Комплектующие для радиаторов Rommer</t>
  </si>
  <si>
    <t>Наименование</t>
  </si>
  <si>
    <t>ROMMER 1/2 монтажный комплект 13 в 1 (RAL9016) c 3мя кронштейнами</t>
  </si>
  <si>
    <t>ROMMER 3/4 монтажный комплект 13 в 1 (RAL9016) c 3мя кронштейнами</t>
  </si>
  <si>
    <r>
      <t>ROMMER прокладка паранитовая 1", цвет зеленый</t>
    </r>
  </si>
  <si>
    <r>
      <t>ROMMER ниппель радиаторный стальной 1"</t>
    </r>
  </si>
  <si>
    <t>ROMMER напольный кронштейн для секционного радиатора 1 шт</t>
  </si>
  <si>
    <t>ROMMER Кронштейн анкерный 7х180мм с дюбелем (арт К.6.7.18.Ф) 1шт</t>
  </si>
  <si>
    <t>Алюминиевые радиаторы отопления Rommer</t>
  </si>
  <si>
    <t>Цена, USD</t>
  </si>
  <si>
    <t>● Застрахованы в Ингосстрахе на 1 000 000 USD</t>
  </si>
  <si>
    <t>РИЦ, руб</t>
  </si>
  <si>
    <t>ROMMER Profi 350</t>
  </si>
  <si>
    <t>ROMMER Profi 500</t>
  </si>
  <si>
    <t>ROMMER Profi Bm 350</t>
  </si>
  <si>
    <t>ROMMER Profi Bm 500</t>
  </si>
  <si>
    <t>курс USD</t>
  </si>
  <si>
    <t>428</t>
  </si>
  <si>
    <t>576</t>
  </si>
  <si>
    <t>568</t>
  </si>
  <si>
    <t>276</t>
  </si>
  <si>
    <t>418</t>
  </si>
  <si>
    <t>567</t>
  </si>
  <si>
    <t>● РАДИАТОРЫ СЕРТИФИЦИРОВАНЫ - ГОСТ 31311-2005</t>
  </si>
  <si>
    <t>вход new</t>
  </si>
  <si>
    <t>Скидка</t>
  </si>
  <si>
    <t>Рекламный стенд «Rommer» КОМПЛЕКТ</t>
  </si>
  <si>
    <t>Литые алюминиевые радиаторы Rommer</t>
  </si>
  <si>
    <t>ROMMER ниппель радиаторный стальной 1"(1шт)</t>
  </si>
  <si>
    <t>ROMMER напольный кронштейн для секционного радиатора (1 шт)</t>
  </si>
  <si>
    <t>ROMMER прокладка паранитовая 1", цвет зеленый (1шт)</t>
  </si>
  <si>
    <t>Полнопроходные шаровые краны Rommer</t>
  </si>
  <si>
    <r>
      <t xml:space="preserve">● Материал корпуса, шарика и штока в шаровых кранах Rommer произведены из латуни </t>
    </r>
    <r>
      <rPr>
        <b/>
        <sz val="8"/>
        <color indexed="10"/>
        <rFont val="Tahoma"/>
        <family val="2"/>
      </rPr>
      <t>CW 617N</t>
    </r>
  </si>
  <si>
    <t>● Минимальная толщина стенки крана 1/2"-1,5мм, 3/4"-1,6мм, 1"-1,7мм, 1 1/4"-1,9мм, 1 1/2"-2,0мм, 2"-2,2мм</t>
  </si>
  <si>
    <t>● Минимальный размер проходного сечения для 1/2"-14мм, 3/4"-19мм, 1"-24мм, 1 1/4"-30мм, 1 1/2"-37мм, 2"-49мм</t>
  </si>
  <si>
    <t>● Материал прокладок EPDM+PTFE</t>
  </si>
  <si>
    <t>● Резьба соотвествует ГОСТ 6527-68</t>
  </si>
  <si>
    <t>● Рабочая температура -20+130 °С</t>
  </si>
  <si>
    <t>● Корпус крана с никелевым покрытием</t>
  </si>
  <si>
    <t>● Широкий модельный ряд</t>
  </si>
  <si>
    <t>● Каждый шаровый кран Rommer маркируется стикером с уникальным штрих кодом и информацией о кране</t>
  </si>
  <si>
    <t>Размер</t>
  </si>
  <si>
    <t>PN</t>
  </si>
  <si>
    <t>DN</t>
  </si>
  <si>
    <t>Количество в упаковке, шт</t>
  </si>
  <si>
    <t>Полнопроходной шаровой кран Rommer ВН/ВН, ручка рычаг серия RBV-0001</t>
  </si>
  <si>
    <t>RBV-0001-0110315</t>
  </si>
  <si>
    <t>Rommer шаровой кран 1/2" ВН/ВН, ручка рычаг RBV-0001-0110315</t>
  </si>
  <si>
    <t>1/2"</t>
  </si>
  <si>
    <t>RBV-0001-0110320</t>
  </si>
  <si>
    <t>Rommer шаровой кран 3/4" ВН/ВН, ручка рычаг RBV-0001-0110320</t>
  </si>
  <si>
    <t>3/4"</t>
  </si>
  <si>
    <t>RBV-0001-0110325</t>
  </si>
  <si>
    <t>Rommer шаровой кран 1" ВН/ВН, ручка рычаг RBV-0001-0110325</t>
  </si>
  <si>
    <t>1"</t>
  </si>
  <si>
    <t>RBV-0001-0110332</t>
  </si>
  <si>
    <t>Rommer шаровой кран 1 1/4" ВН/ВН, ручка рычаг RBV-0001-0110332</t>
  </si>
  <si>
    <t>1 1/4"</t>
  </si>
  <si>
    <t>RBV-0001-0110340</t>
  </si>
  <si>
    <t>Rommer шаровой кран 1 1/2" ВН/ВН, ручка рычаг RBV-0001-0110340</t>
  </si>
  <si>
    <t>1 1/2"</t>
  </si>
  <si>
    <t>RBV-0001-0110350</t>
  </si>
  <si>
    <t>Rommer шаровой кран 2" ВН/ВН, ручка рычаг RBV-0001-0110350</t>
  </si>
  <si>
    <t>2"</t>
  </si>
  <si>
    <t>Полнопроходной шаровой кран Rommer ВН/НР, ручка рычаг серия RBV-0002</t>
  </si>
  <si>
    <t>RBV-0002-0210315</t>
  </si>
  <si>
    <t>Rommer шаровой кран 1/2" ВН/НР, ручка рычаг RBV-0002-0210315</t>
  </si>
  <si>
    <t>RBV-0002-0210320</t>
  </si>
  <si>
    <t>Rommer шаровой кран 3/4" ВН/НР, ручка рычаг RBV-0002-0210320</t>
  </si>
  <si>
    <t>RBV-0002-0210325</t>
  </si>
  <si>
    <t>Rommer шаровой кран 1" ВН/НР, ручка рычаг RBV-0002-0210325</t>
  </si>
  <si>
    <t>RBV-0002-0210332</t>
  </si>
  <si>
    <t>Rommer шаровой кран 1 1/4" ВН/НР, ручка рычаг RBV-0002-0210332</t>
  </si>
  <si>
    <t>RBV-0002-0210340</t>
  </si>
  <si>
    <t>Rommer шаровой кран 1 1/2" ВН/НР, ручка рычаг RBV-0002-0210340</t>
  </si>
  <si>
    <t>RBV-0002-0210350</t>
  </si>
  <si>
    <t>Rommer шаровой кран 2" ВН/НР, ручка рычаг RBV-0002-0210350</t>
  </si>
  <si>
    <t>Полнопроходной шаровой кран Rommer ВН/ВН, ручка бабочка серия RBV-0003</t>
  </si>
  <si>
    <t>RBV-0003-0110215</t>
  </si>
  <si>
    <t>Rommer шаровой кран 1/2" ВН/ВН, ручка бабочка RBV-0003-0110215</t>
  </si>
  <si>
    <t>RBV-0003-0110220</t>
  </si>
  <si>
    <t>Rommer шаровой кран 3/4" ВН/ВН, ручка бабочка RBV-0003-0110220</t>
  </si>
  <si>
    <t>RBV-0003-0110225</t>
  </si>
  <si>
    <t>Rommer шаровой кран 1" ВН/ВН, ручка бабочка RBV-0003-0110225</t>
  </si>
  <si>
    <t>RBV-0003-0110232</t>
  </si>
  <si>
    <t>Rommer шаровой кран 1 1/4" ВН/ВН, ручка бабочка RBV-0003-0110232</t>
  </si>
  <si>
    <t>Полнопроходной шаровой кран Rommer ВН/НР, ручка бабочка серия RBV-0004</t>
  </si>
  <si>
    <t>RBV-0004-0210215</t>
  </si>
  <si>
    <t>Rommer шаровой кран 1/2" ВН/НР, ручка бабочка RBV-0004-0210215</t>
  </si>
  <si>
    <t>RBV-0004-0210220</t>
  </si>
  <si>
    <t>Rommer шаровой кран 3/4" ВН/НР, ручка бабочка RBV-0004-0210220</t>
  </si>
  <si>
    <t>RBV-0004-0210225</t>
  </si>
  <si>
    <t>Rommer шаровой кран 1" ВН/НР, ручка бабочка RBV-0004-0210225</t>
  </si>
  <si>
    <t>RBV-0004-0210232</t>
  </si>
  <si>
    <t>Rommer шаровой кран 1 1/4" ВН/НР, ручка бабочка RBV-0004-0210232</t>
  </si>
  <si>
    <t>Полнопроходной шаровой кран с американкой Rommer ВН/НР, ручка бабочка серия RBV-0005</t>
  </si>
  <si>
    <t>RBV-0005-0510215</t>
  </si>
  <si>
    <t>Rommer шаровой кран с американкой 1/2" ВН/НР, ручка бабочка RBV-0005-0510215</t>
  </si>
  <si>
    <t>RBV-0005-0510220</t>
  </si>
  <si>
    <t>Rommer шаровой кран с американкой 3/4" ВН/НР, ручка бабочка RBV-0005-0510220</t>
  </si>
  <si>
    <t>RBV-0005-0510225</t>
  </si>
  <si>
    <t>Rommer шаровой кран с американкой 1" ВН/НР, ручка бабочка RBV-0005-0510225</t>
  </si>
  <si>
    <t>RBV-0005-0510232</t>
  </si>
  <si>
    <t>Rommer шаровой кран с американкой 1 1/4" ВН/НР, ручка бабочка RBV-0005-0510232</t>
  </si>
  <si>
    <t>Полнопроходной шаровой кран угловой с американкой Rommer ВН/НР, ручка бабочка серия RBV-0006</t>
  </si>
  <si>
    <t>RBV-0006-0610215</t>
  </si>
  <si>
    <t>Rommer шаровой кран угловой с американкой 1/2" ВН/НР, ручка бабочка RBV-0006-0610215</t>
  </si>
  <si>
    <t>RBV-0006-0610220</t>
  </si>
  <si>
    <t>Rommer шаровой кран угловой с американкой 3/4" ВН/НР, ручка бабочка RBV-0006-0610220</t>
  </si>
  <si>
    <t>RBV-0006-0610225</t>
  </si>
  <si>
    <t>Rommer шаровой кран угловой с американкой 1" ВН/НР, ручка бабочка RBV-0006-0610225</t>
  </si>
  <si>
    <t>Полнопроходной шаровой кран Rommer НР/НР, ручка бабочка серия RBV-0007</t>
  </si>
  <si>
    <t>RBV-0007-0410215</t>
  </si>
  <si>
    <t>Rommer шаровой кран 1/2" НР/НР, ручка бабочка RBV-0007-0410215</t>
  </si>
  <si>
    <t>RBV-0007-0410220</t>
  </si>
  <si>
    <t>Rommer шаровой кран 3/4" НР/НР, ручка бабочка RBV-0007-0410220</t>
  </si>
  <si>
    <t>RBV-0007-0410225</t>
  </si>
  <si>
    <t>Rommer шаровой кран 1" НР/НР, ручка бабочка RBV-0007-0410225</t>
  </si>
  <si>
    <t>RBV-0007-0410232</t>
  </si>
  <si>
    <t>Rommer шаровой кран 1 1/4" НР/НР, ручка бабочка RBV-0007-0410232</t>
  </si>
  <si>
    <t>557</t>
  </si>
  <si>
    <t>256</t>
  </si>
  <si>
    <t>95</t>
  </si>
  <si>
    <r>
      <t xml:space="preserve">Литые биметаллические радиаторы Rommer - </t>
    </r>
    <r>
      <rPr>
        <b/>
        <sz val="9"/>
        <color indexed="30"/>
        <rFont val="Tahoma"/>
        <family val="2"/>
      </rPr>
      <t>полностью стальной коллектор</t>
    </r>
  </si>
  <si>
    <t>● Полностью стальной коллектор - для радиаторов Profi Bm 500/Profi BM 350/Optima Bm 500/Plus Bm 500/Plus Bm 350</t>
  </si>
  <si>
    <t>Plus Bm 500</t>
  </si>
  <si>
    <t>Plus Bm 200</t>
  </si>
  <si>
    <t>Серия Plus Bm</t>
  </si>
  <si>
    <t>РИЦ</t>
  </si>
  <si>
    <t>Наценка NEW</t>
  </si>
  <si>
    <t>Рекомендованные Интернет Цены</t>
  </si>
  <si>
    <t>● Модельный ряд - 4,6,8,10,12 секций - заводская скрутка</t>
  </si>
  <si>
    <r>
      <t>BR-7180KIT ROMMER Кронштейн анкерный 7х180м</t>
    </r>
    <r>
      <rPr>
        <b/>
        <sz val="10"/>
        <color indexed="8"/>
        <rFont val="Tahoma"/>
        <family val="2"/>
      </rPr>
      <t>м с дюбелем</t>
    </r>
    <r>
      <rPr>
        <b/>
        <sz val="10"/>
        <color indexed="10"/>
        <rFont val="Tahoma"/>
        <family val="2"/>
      </rPr>
      <t xml:space="preserve"> (2шт)</t>
    </r>
    <r>
      <rPr>
        <b/>
        <sz val="10"/>
        <color indexed="40"/>
        <rFont val="Tahoma"/>
        <family val="2"/>
      </rPr>
      <t>-NEW</t>
    </r>
  </si>
  <si>
    <r>
      <t>BR-7180KIT ROMMER Кронштейн анке</t>
    </r>
    <r>
      <rPr>
        <sz val="11"/>
        <color theme="1"/>
        <rFont val="Calibri"/>
        <family val="2"/>
      </rPr>
      <t>рный 7х180м</t>
    </r>
    <r>
      <rPr>
        <sz val="10"/>
        <color indexed="8"/>
        <rFont val="Tahoma"/>
        <family val="2"/>
      </rPr>
      <t>м с дюбелем (2шт)</t>
    </r>
    <r>
      <rPr>
        <sz val="10"/>
        <color indexed="40"/>
        <rFont val="Tahoma"/>
        <family val="2"/>
      </rPr>
      <t>-NEW</t>
    </r>
  </si>
  <si>
    <t>Курск USD</t>
  </si>
  <si>
    <t xml:space="preserve">ROMMER Plus BM 500 </t>
  </si>
  <si>
    <t>ROMMER Plus BM 200</t>
  </si>
  <si>
    <t>Дата прайс-листа 22/12/2022г.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</si>
</sst>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$-409]#,##0.00_ ;\-[$$-409]#,##0.00\ "/>
    <numFmt numFmtId="175" formatCode="[$$-C09]#,##0.00;\-[$$-C09]#,##0.00"/>
    <numFmt numFmtId="176" formatCode="#,##0_ ;\-#,##0\ "/>
    <numFmt numFmtId="177" formatCode="#,##0.0_ ;\-#,##0.0\ "/>
    <numFmt numFmtId="178" formatCode="#,##0.00_ ;\-#,##0.00\ "/>
    <numFmt numFmtId="179" formatCode="[$$-409]#,##0.00"/>
    <numFmt numFmtId="180" formatCode="#,##0.00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dd/mm/yy;@"/>
    <numFmt numFmtId="187" formatCode="#,##0.00_р_."/>
    <numFmt numFmtId="188" formatCode="#,##0.0"/>
    <numFmt numFmtId="189" formatCode="0.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sz val="10"/>
      <name val="Arial Cyr"/>
      <family val="2"/>
    </font>
    <font>
      <sz val="11"/>
      <color indexed="10"/>
      <name val="Calibri"/>
      <family val="2"/>
    </font>
    <font>
      <b/>
      <sz val="9"/>
      <color indexed="30"/>
      <name val="Tahoma"/>
      <family val="2"/>
    </font>
    <font>
      <b/>
      <sz val="10"/>
      <color indexed="8"/>
      <name val="Tahoma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ahoma"/>
      <family val="2"/>
    </font>
    <font>
      <b/>
      <sz val="10"/>
      <color indexed="40"/>
      <name val="Tahoma"/>
      <family val="2"/>
    </font>
    <font>
      <sz val="10"/>
      <color indexed="8"/>
      <name val="Tahoma"/>
      <family val="2"/>
    </font>
    <font>
      <sz val="10"/>
      <color indexed="4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color indexed="63"/>
      <name val="Tahoma"/>
      <family val="2"/>
    </font>
    <font>
      <b/>
      <sz val="20"/>
      <color indexed="60"/>
      <name val="Tahoma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8"/>
      <color indexed="9"/>
      <name val="Tahoma"/>
      <family val="2"/>
    </font>
    <font>
      <b/>
      <sz val="20"/>
      <color indexed="63"/>
      <name val="Tahoma"/>
      <family val="2"/>
    </font>
    <font>
      <b/>
      <sz val="12"/>
      <color indexed="9"/>
      <name val="Tahoma"/>
      <family val="2"/>
    </font>
    <font>
      <b/>
      <u val="single"/>
      <sz val="8"/>
      <color indexed="63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30"/>
      <name val="Tahoma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20"/>
      <color indexed="8"/>
      <name val="Tahoma"/>
      <family val="0"/>
    </font>
    <font>
      <b/>
      <sz val="10"/>
      <color indexed="60"/>
      <name val="Tahoma"/>
      <family val="0"/>
    </font>
    <font>
      <b/>
      <sz val="20"/>
      <color indexed="8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 tint="0.15000000596046448"/>
      <name val="Tahoma"/>
      <family val="2"/>
    </font>
    <font>
      <b/>
      <sz val="20"/>
      <color rgb="FFC00000"/>
      <name val="Tahoma"/>
      <family val="2"/>
    </font>
    <font>
      <b/>
      <sz val="12"/>
      <color theme="0"/>
      <name val="Calibri"/>
      <family val="2"/>
    </font>
    <font>
      <b/>
      <sz val="11"/>
      <color rgb="FFFF0000"/>
      <name val="Calibri"/>
      <family val="2"/>
    </font>
    <font>
      <b/>
      <sz val="8"/>
      <color theme="0"/>
      <name val="Tahoma"/>
      <family val="2"/>
    </font>
    <font>
      <b/>
      <sz val="20"/>
      <color theme="1" tint="0.24998000264167786"/>
      <name val="Tahoma"/>
      <family val="2"/>
    </font>
    <font>
      <b/>
      <sz val="12"/>
      <color theme="0"/>
      <name val="Tahoma"/>
      <family val="2"/>
    </font>
    <font>
      <b/>
      <u val="single"/>
      <sz val="8"/>
      <color theme="1" tint="0.15000000596046448"/>
      <name val="Tahoma"/>
      <family val="2"/>
    </font>
    <font>
      <b/>
      <sz val="8"/>
      <color theme="1"/>
      <name val="Tahoma"/>
      <family val="2"/>
    </font>
    <font>
      <b/>
      <u val="single"/>
      <sz val="8"/>
      <color rgb="FF0070C0"/>
      <name val="Tahoma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8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6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2" applyNumberFormat="0" applyAlignment="0" applyProtection="0"/>
    <xf numFmtId="0" fontId="59" fillId="30" borderId="1" applyNumberFormat="0" applyAlignment="0" applyProtection="0"/>
    <xf numFmtId="0" fontId="17" fillId="31" borderId="3" applyNumberFormat="0" applyAlignment="0" applyProtection="0"/>
    <xf numFmtId="0" fontId="6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2" borderId="8" applyNumberFormat="0" applyAlignment="0" applyProtection="0"/>
    <xf numFmtId="0" fontId="66" fillId="0" borderId="0" applyNumberFormat="0" applyFill="0" applyBorder="0" applyAlignment="0" applyProtection="0"/>
    <xf numFmtId="0" fontId="67" fillId="3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74" fillId="36" borderId="0" applyNumberFormat="0" applyBorder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</cellStyleXfs>
  <cellXfs count="114">
    <xf numFmtId="0" fontId="0" fillId="0" borderId="0" xfId="0" applyFont="1" applyAlignment="1">
      <alignment/>
    </xf>
    <xf numFmtId="0" fontId="3" fillId="0" borderId="0" xfId="68" applyFont="1">
      <alignment/>
      <protection/>
    </xf>
    <xf numFmtId="0" fontId="4" fillId="0" borderId="0" xfId="68" applyFont="1">
      <alignment/>
      <protection/>
    </xf>
    <xf numFmtId="0" fontId="5" fillId="0" borderId="0" xfId="68" applyFont="1" applyBorder="1" applyAlignment="1">
      <alignment vertical="center"/>
      <protection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vertical="center" wrapText="1"/>
      <protection/>
    </xf>
    <xf numFmtId="0" fontId="6" fillId="37" borderId="11" xfId="68" applyFont="1" applyFill="1" applyBorder="1" applyAlignment="1">
      <alignment horizontal="center" vertical="center" wrapText="1"/>
      <protection/>
    </xf>
    <xf numFmtId="2" fontId="6" fillId="37" borderId="11" xfId="68" applyNumberFormat="1" applyFont="1" applyFill="1" applyBorder="1" applyAlignment="1">
      <alignment horizontal="center" vertical="center"/>
      <protection/>
    </xf>
    <xf numFmtId="0" fontId="7" fillId="37" borderId="11" xfId="68" applyFont="1" applyFill="1" applyBorder="1" applyAlignment="1">
      <alignment vertical="center"/>
      <protection/>
    </xf>
    <xf numFmtId="0" fontId="4" fillId="37" borderId="11" xfId="68" applyNumberFormat="1" applyFont="1" applyFill="1" applyBorder="1" applyAlignment="1">
      <alignment horizontal="center" vertical="center"/>
      <protection/>
    </xf>
    <xf numFmtId="49" fontId="4" fillId="37" borderId="11" xfId="68" applyNumberFormat="1" applyFont="1" applyFill="1" applyBorder="1" applyAlignment="1">
      <alignment horizontal="center" vertical="center"/>
      <protection/>
    </xf>
    <xf numFmtId="2" fontId="4" fillId="37" borderId="11" xfId="68" applyNumberFormat="1" applyFont="1" applyFill="1" applyBorder="1" applyAlignment="1">
      <alignment horizontal="center" vertical="center"/>
      <protection/>
    </xf>
    <xf numFmtId="0" fontId="3" fillId="0" borderId="0" xfId="68" applyFont="1" applyBorder="1">
      <alignment/>
      <protection/>
    </xf>
    <xf numFmtId="0" fontId="7" fillId="37" borderId="12" xfId="68" applyFont="1" applyFill="1" applyBorder="1" applyAlignment="1">
      <alignment vertical="center"/>
      <protection/>
    </xf>
    <xf numFmtId="0" fontId="4" fillId="37" borderId="13" xfId="68" applyNumberFormat="1" applyFont="1" applyFill="1" applyBorder="1" applyAlignment="1">
      <alignment horizontal="center" vertical="center"/>
      <protection/>
    </xf>
    <xf numFmtId="49" fontId="4" fillId="37" borderId="13" xfId="68" applyNumberFormat="1" applyFont="1" applyFill="1" applyBorder="1" applyAlignment="1">
      <alignment horizontal="center" vertical="center"/>
      <protection/>
    </xf>
    <xf numFmtId="0" fontId="5" fillId="0" borderId="12" xfId="68" applyFont="1" applyBorder="1" applyAlignment="1">
      <alignment vertical="center"/>
      <protection/>
    </xf>
    <xf numFmtId="0" fontId="5" fillId="37" borderId="13" xfId="68" applyFont="1" applyFill="1" applyBorder="1" applyAlignment="1">
      <alignment vertical="center"/>
      <protection/>
    </xf>
    <xf numFmtId="0" fontId="3" fillId="38" borderId="0" xfId="68" applyFont="1" applyFill="1" applyBorder="1" applyAlignment="1">
      <alignment vertical="center"/>
      <protection/>
    </xf>
    <xf numFmtId="0" fontId="75" fillId="38" borderId="0" xfId="68" applyFont="1" applyFill="1" applyBorder="1" applyAlignment="1">
      <alignment horizontal="left" vertical="center"/>
      <protection/>
    </xf>
    <xf numFmtId="0" fontId="75" fillId="38" borderId="14" xfId="68" applyFont="1" applyFill="1" applyBorder="1" applyAlignment="1">
      <alignment horizontal="left" vertical="center"/>
      <protection/>
    </xf>
    <xf numFmtId="0" fontId="75" fillId="38" borderId="0" xfId="68" applyFont="1" applyFill="1" applyBorder="1" applyAlignment="1">
      <alignment vertical="center" wrapText="1"/>
      <protection/>
    </xf>
    <xf numFmtId="0" fontId="76" fillId="38" borderId="15" xfId="68" applyFont="1" applyFill="1" applyBorder="1" applyAlignment="1">
      <alignment horizontal="left"/>
      <protection/>
    </xf>
    <xf numFmtId="0" fontId="3" fillId="38" borderId="16" xfId="68" applyFont="1" applyFill="1" applyBorder="1" applyAlignment="1">
      <alignment vertical="center"/>
      <protection/>
    </xf>
    <xf numFmtId="0" fontId="3" fillId="38" borderId="17" xfId="68" applyFont="1" applyFill="1" applyBorder="1" applyAlignment="1">
      <alignment vertical="center"/>
      <protection/>
    </xf>
    <xf numFmtId="0" fontId="75" fillId="38" borderId="18" xfId="68" applyFont="1" applyFill="1" applyBorder="1" applyAlignment="1">
      <alignment horizontal="left" vertical="center"/>
      <protection/>
    </xf>
    <xf numFmtId="0" fontId="4" fillId="38" borderId="0" xfId="68" applyFont="1" applyFill="1" applyBorder="1" applyAlignment="1">
      <alignment vertical="center" wrapText="1"/>
      <protection/>
    </xf>
    <xf numFmtId="0" fontId="75" fillId="38" borderId="18" xfId="68" applyFont="1" applyFill="1" applyBorder="1" applyAlignment="1">
      <alignment vertical="center" wrapText="1"/>
      <protection/>
    </xf>
    <xf numFmtId="0" fontId="3" fillId="38" borderId="12" xfId="69" applyFont="1" applyFill="1" applyBorder="1" applyAlignment="1">
      <alignment vertical="center"/>
      <protection/>
    </xf>
    <xf numFmtId="0" fontId="3" fillId="38" borderId="13" xfId="68" applyFont="1" applyFill="1" applyBorder="1">
      <alignment/>
      <protection/>
    </xf>
    <xf numFmtId="0" fontId="3" fillId="0" borderId="11" xfId="68" applyFont="1" applyBorder="1">
      <alignment/>
      <protection/>
    </xf>
    <xf numFmtId="0" fontId="5" fillId="37" borderId="19" xfId="68" applyFont="1" applyFill="1" applyBorder="1" applyAlignment="1">
      <alignment vertical="center"/>
      <protection/>
    </xf>
    <xf numFmtId="0" fontId="6" fillId="37" borderId="0" xfId="68" applyFont="1" applyFill="1" applyBorder="1">
      <alignment/>
      <protection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49" fontId="40" fillId="39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4" fontId="1" fillId="0" borderId="11" xfId="79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0" fontId="77" fillId="40" borderId="0" xfId="0" applyFont="1" applyFill="1" applyAlignment="1">
      <alignment/>
    </xf>
    <xf numFmtId="0" fontId="42" fillId="37" borderId="12" xfId="68" applyFont="1" applyFill="1" applyBorder="1" applyAlignment="1">
      <alignment vertical="center"/>
      <protection/>
    </xf>
    <xf numFmtId="0" fontId="42" fillId="37" borderId="13" xfId="68" applyFont="1" applyFill="1" applyBorder="1" applyAlignment="1">
      <alignment vertical="center"/>
      <protection/>
    </xf>
    <xf numFmtId="49" fontId="78" fillId="0" borderId="11" xfId="63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4" fontId="1" fillId="0" borderId="20" xfId="79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4" fontId="1" fillId="0" borderId="21" xfId="79" applyNumberFormat="1" applyFont="1" applyFill="1" applyBorder="1" applyAlignment="1">
      <alignment horizontal="center" vertical="center"/>
    </xf>
    <xf numFmtId="49" fontId="78" fillId="41" borderId="11" xfId="63" applyNumberFormat="1" applyFont="1" applyFill="1" applyBorder="1" applyAlignment="1">
      <alignment horizontal="center" vertical="center" wrapText="1"/>
      <protection/>
    </xf>
    <xf numFmtId="1" fontId="64" fillId="41" borderId="11" xfId="0" applyNumberFormat="1" applyFont="1" applyFill="1" applyBorder="1" applyAlignment="1">
      <alignment horizontal="center" vertical="center"/>
    </xf>
    <xf numFmtId="1" fontId="64" fillId="41" borderId="21" xfId="0" applyNumberFormat="1" applyFont="1" applyFill="1" applyBorder="1" applyAlignment="1">
      <alignment horizontal="center" vertical="center"/>
    </xf>
    <xf numFmtId="1" fontId="64" fillId="41" borderId="20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Alignment="1">
      <alignment horizontal="center" vertical="center"/>
    </xf>
    <xf numFmtId="49" fontId="78" fillId="41" borderId="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3" fontId="79" fillId="42" borderId="11" xfId="68" applyNumberFormat="1" applyFont="1" applyFill="1" applyBorder="1" applyAlignment="1">
      <alignment horizontal="center" vertical="center" wrapText="1"/>
      <protection/>
    </xf>
    <xf numFmtId="0" fontId="80" fillId="38" borderId="15" xfId="68" applyFont="1" applyFill="1" applyBorder="1" applyAlignment="1">
      <alignment horizontal="left"/>
      <protection/>
    </xf>
    <xf numFmtId="0" fontId="81" fillId="43" borderId="12" xfId="68" applyFont="1" applyFill="1" applyBorder="1" applyAlignment="1">
      <alignment vertical="center"/>
      <protection/>
    </xf>
    <xf numFmtId="0" fontId="81" fillId="43" borderId="13" xfId="68" applyFont="1" applyFill="1" applyBorder="1" applyAlignment="1">
      <alignment vertical="center" wrapText="1"/>
      <protection/>
    </xf>
    <xf numFmtId="0" fontId="81" fillId="43" borderId="19" xfId="68" applyFont="1" applyFill="1" applyBorder="1" applyAlignment="1">
      <alignment vertical="center" wrapText="1"/>
      <protection/>
    </xf>
    <xf numFmtId="4" fontId="81" fillId="43" borderId="11" xfId="62" applyNumberFormat="1" applyFont="1" applyFill="1" applyBorder="1" applyAlignment="1">
      <alignment horizontal="center" vertical="center" wrapText="1"/>
      <protection/>
    </xf>
    <xf numFmtId="4" fontId="81" fillId="43" borderId="19" xfId="62" applyNumberFormat="1" applyFont="1" applyFill="1" applyBorder="1" applyAlignment="1">
      <alignment horizontal="center" vertical="center" wrapText="1"/>
      <protection/>
    </xf>
    <xf numFmtId="0" fontId="81" fillId="43" borderId="15" xfId="68" applyFont="1" applyFill="1" applyBorder="1" applyAlignment="1">
      <alignment vertical="center"/>
      <protection/>
    </xf>
    <xf numFmtId="0" fontId="81" fillId="43" borderId="16" xfId="68" applyFont="1" applyFill="1" applyBorder="1" applyAlignment="1">
      <alignment vertical="center" wrapText="1"/>
      <protection/>
    </xf>
    <xf numFmtId="0" fontId="81" fillId="43" borderId="17" xfId="68" applyFont="1" applyFill="1" applyBorder="1" applyAlignment="1">
      <alignment vertical="center" wrapText="1"/>
      <protection/>
    </xf>
    <xf numFmtId="0" fontId="5" fillId="37" borderId="12" xfId="68" applyFont="1" applyFill="1" applyBorder="1" applyAlignment="1">
      <alignment vertical="center"/>
      <protection/>
    </xf>
    <xf numFmtId="0" fontId="82" fillId="38" borderId="14" xfId="68" applyFont="1" applyFill="1" applyBorder="1" applyAlignment="1">
      <alignment horizontal="left" vertical="center"/>
      <protection/>
    </xf>
    <xf numFmtId="3" fontId="79" fillId="42" borderId="11" xfId="68" applyNumberFormat="1" applyFont="1" applyFill="1" applyBorder="1" applyAlignment="1">
      <alignment horizontal="left" vertical="center" wrapText="1"/>
      <protection/>
    </xf>
    <xf numFmtId="3" fontId="79" fillId="11" borderId="19" xfId="68" applyNumberFormat="1" applyFont="1" applyFill="1" applyBorder="1" applyAlignment="1">
      <alignment vertical="center" wrapText="1"/>
      <protection/>
    </xf>
    <xf numFmtId="0" fontId="3" fillId="0" borderId="11" xfId="68" applyFont="1" applyBorder="1" applyAlignment="1">
      <alignment horizontal="center" vertical="center"/>
      <protection/>
    </xf>
    <xf numFmtId="1" fontId="3" fillId="0" borderId="11" xfId="68" applyNumberFormat="1" applyFont="1" applyBorder="1" applyAlignment="1">
      <alignment horizontal="center" vertical="center"/>
      <protection/>
    </xf>
    <xf numFmtId="2" fontId="83" fillId="44" borderId="11" xfId="68" applyNumberFormat="1" applyFont="1" applyFill="1" applyBorder="1" applyAlignment="1">
      <alignment horizontal="center" vertical="center"/>
      <protection/>
    </xf>
    <xf numFmtId="0" fontId="3" fillId="0" borderId="21" xfId="68" applyFont="1" applyBorder="1">
      <alignment/>
      <protection/>
    </xf>
    <xf numFmtId="0" fontId="3" fillId="0" borderId="21" xfId="68" applyFont="1" applyBorder="1" applyAlignment="1">
      <alignment horizontal="center" vertical="center"/>
      <protection/>
    </xf>
    <xf numFmtId="1" fontId="3" fillId="0" borderId="21" xfId="68" applyNumberFormat="1" applyFont="1" applyBorder="1" applyAlignment="1">
      <alignment horizontal="center" vertical="center"/>
      <protection/>
    </xf>
    <xf numFmtId="2" fontId="83" fillId="44" borderId="21" xfId="68" applyNumberFormat="1" applyFont="1" applyFill="1" applyBorder="1" applyAlignment="1">
      <alignment horizontal="center" vertical="center"/>
      <protection/>
    </xf>
    <xf numFmtId="0" fontId="3" fillId="0" borderId="20" xfId="68" applyFont="1" applyBorder="1">
      <alignment/>
      <protection/>
    </xf>
    <xf numFmtId="0" fontId="3" fillId="0" borderId="20" xfId="68" applyFont="1" applyBorder="1" applyAlignment="1">
      <alignment horizontal="center" vertical="center"/>
      <protection/>
    </xf>
    <xf numFmtId="2" fontId="83" fillId="44" borderId="20" xfId="68" applyNumberFormat="1" applyFont="1" applyFill="1" applyBorder="1" applyAlignment="1">
      <alignment horizontal="center" vertical="center"/>
      <protection/>
    </xf>
    <xf numFmtId="0" fontId="84" fillId="38" borderId="14" xfId="68" applyFont="1" applyFill="1" applyBorder="1" applyAlignment="1">
      <alignment horizontal="left" vertical="center"/>
      <protection/>
    </xf>
    <xf numFmtId="0" fontId="85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49" fontId="78" fillId="45" borderId="11" xfId="63" applyNumberFormat="1" applyFont="1" applyFill="1" applyBorder="1" applyAlignment="1">
      <alignment horizontal="center" vertical="center" wrapText="1"/>
      <protection/>
    </xf>
    <xf numFmtId="14" fontId="86" fillId="0" borderId="0" xfId="0" applyNumberFormat="1" applyFont="1" applyAlignment="1">
      <alignment horizontal="center" vertical="center"/>
    </xf>
    <xf numFmtId="16" fontId="0" fillId="0" borderId="0" xfId="0" applyNumberFormat="1" applyAlignment="1">
      <alignment/>
    </xf>
    <xf numFmtId="0" fontId="42" fillId="37" borderId="19" xfId="68" applyFont="1" applyFill="1" applyBorder="1" applyAlignment="1">
      <alignment vertical="center"/>
      <protection/>
    </xf>
    <xf numFmtId="0" fontId="87" fillId="0" borderId="0" xfId="0" applyFont="1" applyAlignment="1">
      <alignment horizontal="right"/>
    </xf>
    <xf numFmtId="0" fontId="87" fillId="0" borderId="0" xfId="0" applyFont="1" applyAlignment="1">
      <alignment/>
    </xf>
    <xf numFmtId="3" fontId="87" fillId="0" borderId="0" xfId="0" applyNumberFormat="1" applyFont="1" applyAlignment="1">
      <alignment horizontal="center" vertical="center"/>
    </xf>
    <xf numFmtId="3" fontId="87" fillId="45" borderId="0" xfId="0" applyNumberFormat="1" applyFont="1" applyFill="1" applyAlignment="1">
      <alignment horizontal="center" vertical="center"/>
    </xf>
    <xf numFmtId="0" fontId="88" fillId="0" borderId="11" xfId="68" applyFont="1" applyFill="1" applyBorder="1" applyAlignment="1">
      <alignment vertical="center"/>
      <protection/>
    </xf>
    <xf numFmtId="0" fontId="4" fillId="0" borderId="11" xfId="68" applyNumberFormat="1" applyFont="1" applyFill="1" applyBorder="1" applyAlignment="1">
      <alignment horizontal="center" vertical="center"/>
      <protection/>
    </xf>
    <xf numFmtId="49" fontId="4" fillId="0" borderId="11" xfId="68" applyNumberFormat="1" applyFont="1" applyFill="1" applyBorder="1" applyAlignment="1">
      <alignment horizontal="center" vertical="center"/>
      <protection/>
    </xf>
    <xf numFmtId="49" fontId="7" fillId="0" borderId="11" xfId="68" applyNumberFormat="1" applyFont="1" applyFill="1" applyBorder="1" applyAlignment="1">
      <alignment horizontal="center" vertical="center"/>
      <protection/>
    </xf>
    <xf numFmtId="2" fontId="4" fillId="0" borderId="11" xfId="68" applyNumberFormat="1" applyFont="1" applyFill="1" applyBorder="1" applyAlignment="1">
      <alignment horizontal="center" vertical="center"/>
      <protection/>
    </xf>
    <xf numFmtId="3" fontId="79" fillId="43" borderId="11" xfId="68" applyNumberFormat="1" applyFont="1" applyFill="1" applyBorder="1" applyAlignment="1">
      <alignment horizontal="center" vertical="center" wrapText="1"/>
      <protection/>
    </xf>
    <xf numFmtId="0" fontId="6" fillId="37" borderId="11" xfId="68" applyFont="1" applyFill="1" applyBorder="1" applyAlignment="1">
      <alignment horizontal="center" vertical="center"/>
      <protection/>
    </xf>
    <xf numFmtId="2" fontId="6" fillId="37" borderId="11" xfId="68" applyNumberFormat="1" applyFont="1" applyFill="1" applyBorder="1" applyAlignment="1">
      <alignment horizontal="center" vertical="center"/>
      <protection/>
    </xf>
    <xf numFmtId="0" fontId="6" fillId="37" borderId="11" xfId="68" applyFont="1" applyFill="1" applyBorder="1" applyAlignment="1">
      <alignment horizontal="center" vertical="center" wrapText="1"/>
      <protection/>
    </xf>
    <xf numFmtId="49" fontId="6" fillId="37" borderId="11" xfId="68" applyNumberFormat="1" applyFont="1" applyFill="1" applyBorder="1" applyAlignment="1">
      <alignment horizontal="center" vertical="center" wrapText="1"/>
      <protection/>
    </xf>
    <xf numFmtId="0" fontId="28" fillId="46" borderId="12" xfId="0" applyFont="1" applyFill="1" applyBorder="1" applyAlignment="1">
      <alignment horizontal="center" vertical="center"/>
    </xf>
    <xf numFmtId="0" fontId="28" fillId="46" borderId="19" xfId="0" applyFont="1" applyFill="1" applyBorder="1" applyAlignment="1">
      <alignment horizontal="center" vertical="center"/>
    </xf>
    <xf numFmtId="0" fontId="64" fillId="0" borderId="22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3" fontId="89" fillId="11" borderId="12" xfId="68" applyNumberFormat="1" applyFont="1" applyFill="1" applyBorder="1" applyAlignment="1">
      <alignment horizontal="center" vertical="center" wrapText="1"/>
      <protection/>
    </xf>
    <xf numFmtId="3" fontId="89" fillId="11" borderId="13" xfId="68" applyNumberFormat="1" applyFont="1" applyFill="1" applyBorder="1" applyAlignment="1">
      <alignment horizontal="center" vertical="center" wrapText="1"/>
      <protection/>
    </xf>
    <xf numFmtId="3" fontId="89" fillId="11" borderId="25" xfId="68" applyNumberFormat="1" applyFont="1" applyFill="1" applyBorder="1" applyAlignment="1">
      <alignment horizontal="center" vertical="center" wrapText="1"/>
      <protection/>
    </xf>
  </cellXfs>
  <cellStyles count="69">
    <cellStyle name="Normal" xfId="0"/>
    <cellStyle name="_ET_STYLE_NoName_00_" xfId="15"/>
    <cellStyle name="0,0&#13;&#10;NA&#13;&#10;" xfId="16"/>
    <cellStyle name="0,0&#13;&#10;NA&#13;&#10; 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- Акцент1" xfId="24"/>
    <cellStyle name="40% — акцент1" xfId="25"/>
    <cellStyle name="40% - Акцент2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Акцент6 2" xfId="44"/>
    <cellStyle name="Ввод " xfId="45"/>
    <cellStyle name="Вывод" xfId="46"/>
    <cellStyle name="Вычисление" xfId="47"/>
    <cellStyle name="Вычисление 2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Заголовок 4 2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4" xfId="62"/>
    <cellStyle name="Обычный 2" xfId="63"/>
    <cellStyle name="Обычный 2 2" xfId="64"/>
    <cellStyle name="Обычный 3" xfId="65"/>
    <cellStyle name="Обычный 4" xfId="66"/>
    <cellStyle name="Обычный 5" xfId="67"/>
    <cellStyle name="Обычный_Прайс Neoclima радиаторы прайс февраль  2011" xfId="68"/>
    <cellStyle name="Обычный_Прайс Neoclima радиаторы прайс февраль  2011 2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3" xfId="79"/>
    <cellStyle name="Хороший" xfId="80"/>
    <cellStyle name="常规 2" xfId="81"/>
    <cellStyle name="常规_PACKING LIS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1</xdr:row>
      <xdr:rowOff>0</xdr:rowOff>
    </xdr:from>
    <xdr:to>
      <xdr:col>12</xdr:col>
      <xdr:colOff>419100</xdr:colOff>
      <xdr:row>1</xdr:row>
      <xdr:rowOff>0</xdr:rowOff>
    </xdr:to>
    <xdr:pic>
      <xdr:nvPicPr>
        <xdr:cNvPr id="1" name="Picture 157" descr="Bosch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04775"/>
          <a:ext cx="2247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2028825</xdr:colOff>
      <xdr:row>1</xdr:row>
      <xdr:rowOff>9525</xdr:rowOff>
    </xdr:from>
    <xdr:ext cx="4400550" cy="1000125"/>
    <xdr:sp>
      <xdr:nvSpPr>
        <xdr:cNvPr id="2" name="TextBox 2"/>
        <xdr:cNvSpPr txBox="1">
          <a:spLocks noChangeArrowheads="1"/>
        </xdr:cNvSpPr>
      </xdr:nvSpPr>
      <xdr:spPr>
        <a:xfrm>
          <a:off x="2143125" y="114300"/>
          <a:ext cx="44005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Секционные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радиаторы 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000" b="1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Rommer</a:t>
          </a:r>
        </a:p>
      </xdr:txBody>
    </xdr:sp>
    <xdr:clientData/>
  </xdr:oneCellAnchor>
  <xdr:oneCellAnchor>
    <xdr:from>
      <xdr:col>5</xdr:col>
      <xdr:colOff>571500</xdr:colOff>
      <xdr:row>1</xdr:row>
      <xdr:rowOff>857250</xdr:rowOff>
    </xdr:from>
    <xdr:ext cx="1876425" cy="371475"/>
    <xdr:sp>
      <xdr:nvSpPr>
        <xdr:cNvPr id="3" name="TextBox 46"/>
        <xdr:cNvSpPr txBox="1">
          <a:spLocks noChangeArrowheads="1"/>
        </xdr:cNvSpPr>
      </xdr:nvSpPr>
      <xdr:spPr>
        <a:xfrm>
          <a:off x="5857875" y="962025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+7 800 700 74 63</a:t>
          </a:r>
          <a:r>
            <a:rPr lang="en-US" cap="none" sz="1000" b="1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www.rommer.ru</a:t>
          </a:r>
        </a:p>
      </xdr:txBody>
    </xdr:sp>
    <xdr:clientData/>
  </xdr:oneCellAnchor>
  <xdr:twoCellAnchor editAs="oneCell">
    <xdr:from>
      <xdr:col>1</xdr:col>
      <xdr:colOff>47625</xdr:colOff>
      <xdr:row>1</xdr:row>
      <xdr:rowOff>38100</xdr:rowOff>
    </xdr:from>
    <xdr:to>
      <xdr:col>1</xdr:col>
      <xdr:colOff>1762125</xdr:colOff>
      <xdr:row>1</xdr:row>
      <xdr:rowOff>866775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42875"/>
          <a:ext cx="1704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771525</xdr:colOff>
      <xdr:row>2</xdr:row>
      <xdr:rowOff>123825</xdr:rowOff>
    </xdr:from>
    <xdr:to>
      <xdr:col>7</xdr:col>
      <xdr:colOff>838200</xdr:colOff>
      <xdr:row>5</xdr:row>
      <xdr:rowOff>38100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43025"/>
          <a:ext cx="914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</xdr:row>
      <xdr:rowOff>0</xdr:rowOff>
    </xdr:from>
    <xdr:to>
      <xdr:col>11</xdr:col>
      <xdr:colOff>114300</xdr:colOff>
      <xdr:row>1</xdr:row>
      <xdr:rowOff>0</xdr:rowOff>
    </xdr:to>
    <xdr:pic>
      <xdr:nvPicPr>
        <xdr:cNvPr id="2" name="Picture 157" descr="Bosch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04775"/>
          <a:ext cx="2247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2276475</xdr:colOff>
      <xdr:row>1</xdr:row>
      <xdr:rowOff>104775</xdr:rowOff>
    </xdr:from>
    <xdr:ext cx="2257425" cy="923925"/>
    <xdr:sp>
      <xdr:nvSpPr>
        <xdr:cNvPr id="3" name="TextBox 3"/>
        <xdr:cNvSpPr txBox="1">
          <a:spLocks noChangeArrowheads="1"/>
        </xdr:cNvSpPr>
      </xdr:nvSpPr>
      <xdr:spPr>
        <a:xfrm>
          <a:off x="3429000" y="209550"/>
          <a:ext cx="2257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Шаровые краны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Rommer</a:t>
          </a:r>
        </a:p>
      </xdr:txBody>
    </xdr:sp>
    <xdr:clientData/>
  </xdr:oneCellAnchor>
  <xdr:oneCellAnchor>
    <xdr:from>
      <xdr:col>6</xdr:col>
      <xdr:colOff>0</xdr:colOff>
      <xdr:row>1</xdr:row>
      <xdr:rowOff>676275</xdr:rowOff>
    </xdr:from>
    <xdr:ext cx="1857375" cy="381000"/>
    <xdr:sp>
      <xdr:nvSpPr>
        <xdr:cNvPr id="4" name="TextBox 46"/>
        <xdr:cNvSpPr txBox="1">
          <a:spLocks noChangeArrowheads="1"/>
        </xdr:cNvSpPr>
      </xdr:nvSpPr>
      <xdr:spPr>
        <a:xfrm>
          <a:off x="6858000" y="781050"/>
          <a:ext cx="1857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+7 800 700 74 63</a:t>
          </a:r>
          <a:r>
            <a:rPr lang="en-US" cap="none" sz="10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www.rommer.ru</a:t>
          </a:r>
        </a:p>
      </xdr:txBody>
    </xdr:sp>
    <xdr:clientData/>
  </xdr:oneCellAnchor>
  <xdr:twoCellAnchor editAs="oneCell">
    <xdr:from>
      <xdr:col>1</xdr:col>
      <xdr:colOff>47625</xdr:colOff>
      <xdr:row>1</xdr:row>
      <xdr:rowOff>76200</xdr:rowOff>
    </xdr:from>
    <xdr:to>
      <xdr:col>2</xdr:col>
      <xdr:colOff>1038225</xdr:colOff>
      <xdr:row>1</xdr:row>
      <xdr:rowOff>1066800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97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</xdr:row>
      <xdr:rowOff>47625</xdr:rowOff>
    </xdr:from>
    <xdr:to>
      <xdr:col>6</xdr:col>
      <xdr:colOff>619125</xdr:colOff>
      <xdr:row>5</xdr:row>
      <xdr:rowOff>66675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43700" y="12668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5</xdr:row>
      <xdr:rowOff>66675</xdr:rowOff>
    </xdr:from>
    <xdr:to>
      <xdr:col>7</xdr:col>
      <xdr:colOff>476250</xdr:colOff>
      <xdr:row>8</xdr:row>
      <xdr:rowOff>142875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1952625"/>
          <a:ext cx="923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6</xdr:row>
      <xdr:rowOff>123825</xdr:rowOff>
    </xdr:from>
    <xdr:to>
      <xdr:col>6</xdr:col>
      <xdr:colOff>323850</xdr:colOff>
      <xdr:row>12</xdr:row>
      <xdr:rowOff>85725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91275" y="217170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8</xdr:row>
      <xdr:rowOff>9525</xdr:rowOff>
    </xdr:from>
    <xdr:to>
      <xdr:col>7</xdr:col>
      <xdr:colOff>819150</xdr:colOff>
      <xdr:row>11</xdr:row>
      <xdr:rowOff>95250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2381250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9</xdr:row>
      <xdr:rowOff>9525</xdr:rowOff>
    </xdr:from>
    <xdr:to>
      <xdr:col>7</xdr:col>
      <xdr:colOff>190500</xdr:colOff>
      <xdr:row>12</xdr:row>
      <xdr:rowOff>133350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05675" y="254317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2"/>
  <sheetViews>
    <sheetView tabSelected="1" zoomScale="85" zoomScaleNormal="85" workbookViewId="0" topLeftCell="A1">
      <selection activeCell="J23" sqref="J23:J29"/>
    </sheetView>
  </sheetViews>
  <sheetFormatPr defaultColWidth="9.140625" defaultRowHeight="15"/>
  <cols>
    <col min="1" max="1" width="1.7109375" style="1" customWidth="1"/>
    <col min="2" max="2" width="49.7109375" style="1" customWidth="1"/>
    <col min="3" max="8" width="9.28125" style="1" customWidth="1"/>
    <col min="9" max="9" width="8.7109375" style="1" customWidth="1"/>
    <col min="10" max="12" width="9.140625" style="1" customWidth="1"/>
    <col min="13" max="16384" width="9.140625" style="1" customWidth="1"/>
  </cols>
  <sheetData>
    <row r="1" ht="8.25" customHeight="1"/>
    <row r="2" spans="2:9" s="3" customFormat="1" ht="106.5" customHeight="1">
      <c r="B2" s="71"/>
      <c r="C2" s="17"/>
      <c r="D2" s="17"/>
      <c r="E2" s="17"/>
      <c r="F2" s="17"/>
      <c r="G2" s="17"/>
      <c r="H2" s="17"/>
      <c r="I2" s="31"/>
    </row>
    <row r="3" spans="2:9" s="4" customFormat="1" ht="24">
      <c r="B3" s="62" t="s">
        <v>14</v>
      </c>
      <c r="C3" s="23"/>
      <c r="D3" s="23"/>
      <c r="E3" s="23"/>
      <c r="F3" s="23"/>
      <c r="G3" s="23"/>
      <c r="H3" s="23"/>
      <c r="I3" s="24"/>
    </row>
    <row r="4" spans="2:9" s="4" customFormat="1" ht="14.25" customHeight="1">
      <c r="B4" s="20" t="s">
        <v>43</v>
      </c>
      <c r="C4" s="19"/>
      <c r="D4" s="19"/>
      <c r="E4" s="19"/>
      <c r="F4" s="19"/>
      <c r="G4" s="19"/>
      <c r="H4" s="19"/>
      <c r="I4" s="25"/>
    </row>
    <row r="5" spans="2:9" s="5" customFormat="1" ht="12.75" customHeight="1">
      <c r="B5" s="20" t="s">
        <v>11</v>
      </c>
      <c r="C5" s="19"/>
      <c r="D5" s="19"/>
      <c r="E5" s="19"/>
      <c r="F5" s="19"/>
      <c r="G5" s="19"/>
      <c r="H5" s="19"/>
      <c r="I5" s="25"/>
    </row>
    <row r="6" spans="2:9" s="5" customFormat="1" ht="12.75" customHeight="1">
      <c r="B6" s="20" t="s">
        <v>78</v>
      </c>
      <c r="C6" s="19"/>
      <c r="D6" s="19"/>
      <c r="E6" s="19"/>
      <c r="F6" s="19"/>
      <c r="G6" s="19"/>
      <c r="H6" s="19"/>
      <c r="I6" s="25"/>
    </row>
    <row r="7" spans="2:9" s="5" customFormat="1" ht="12.75" customHeight="1">
      <c r="B7" s="85" t="s">
        <v>179</v>
      </c>
      <c r="C7" s="19"/>
      <c r="D7" s="19"/>
      <c r="E7" s="19"/>
      <c r="F7" s="19"/>
      <c r="G7" s="19"/>
      <c r="H7" s="19"/>
      <c r="I7" s="25"/>
    </row>
    <row r="8" spans="2:9" s="5" customFormat="1" ht="12.75">
      <c r="B8" s="20" t="s">
        <v>0</v>
      </c>
      <c r="C8" s="21"/>
      <c r="D8" s="21"/>
      <c r="E8" s="21"/>
      <c r="F8" s="21"/>
      <c r="G8" s="21"/>
      <c r="H8" s="21"/>
      <c r="I8" s="27"/>
    </row>
    <row r="9" spans="2:9" s="5" customFormat="1" ht="12.75">
      <c r="B9" s="20" t="s">
        <v>26</v>
      </c>
      <c r="C9" s="21"/>
      <c r="D9" s="21"/>
      <c r="E9" s="21"/>
      <c r="F9" s="21"/>
      <c r="G9" s="21"/>
      <c r="H9" s="21"/>
      <c r="I9" s="27"/>
    </row>
    <row r="10" spans="2:9" s="5" customFormat="1" ht="12.75">
      <c r="B10" s="20" t="s">
        <v>12</v>
      </c>
      <c r="C10" s="21"/>
      <c r="D10" s="21"/>
      <c r="E10" s="21"/>
      <c r="F10" s="21"/>
      <c r="G10" s="21"/>
      <c r="H10" s="21"/>
      <c r="I10" s="27"/>
    </row>
    <row r="11" spans="2:9" s="5" customFormat="1" ht="12.75" customHeight="1">
      <c r="B11" s="20" t="s">
        <v>186</v>
      </c>
      <c r="C11" s="19"/>
      <c r="D11" s="19"/>
      <c r="E11" s="19"/>
      <c r="F11" s="19"/>
      <c r="G11" s="19"/>
      <c r="H11" s="19"/>
      <c r="I11" s="25"/>
    </row>
    <row r="12" spans="2:9" s="5" customFormat="1" ht="12.75">
      <c r="B12" s="20" t="s">
        <v>13</v>
      </c>
      <c r="C12" s="21"/>
      <c r="D12" s="21"/>
      <c r="E12" s="21"/>
      <c r="F12" s="21"/>
      <c r="G12" s="21"/>
      <c r="H12" s="21"/>
      <c r="I12" s="27"/>
    </row>
    <row r="13" spans="2:9" s="5" customFormat="1" ht="12.75">
      <c r="B13" s="20" t="s">
        <v>65</v>
      </c>
      <c r="C13" s="21"/>
      <c r="D13" s="21"/>
      <c r="E13" s="21"/>
      <c r="F13" s="21"/>
      <c r="G13" s="21"/>
      <c r="H13" s="21"/>
      <c r="I13" s="27"/>
    </row>
    <row r="14" spans="2:9" s="5" customFormat="1" ht="12.75">
      <c r="B14" s="20" t="s">
        <v>1</v>
      </c>
      <c r="C14" s="21"/>
      <c r="D14" s="21"/>
      <c r="E14" s="21"/>
      <c r="F14" s="21"/>
      <c r="G14" s="21"/>
      <c r="H14" s="21"/>
      <c r="I14" s="27"/>
    </row>
    <row r="15" spans="2:9" ht="12.75" customHeight="1">
      <c r="B15" s="102" t="s">
        <v>25</v>
      </c>
      <c r="C15" s="103" t="s">
        <v>2</v>
      </c>
      <c r="D15" s="103"/>
      <c r="E15" s="104" t="s">
        <v>3</v>
      </c>
      <c r="F15" s="104"/>
      <c r="G15" s="104"/>
      <c r="H15" s="105" t="s">
        <v>34</v>
      </c>
      <c r="I15" s="101" t="s">
        <v>36</v>
      </c>
    </row>
    <row r="16" spans="2:9" ht="19.5" customHeight="1">
      <c r="B16" s="102"/>
      <c r="C16" s="7" t="s">
        <v>4</v>
      </c>
      <c r="D16" s="7" t="s">
        <v>5</v>
      </c>
      <c r="E16" s="6" t="s">
        <v>6</v>
      </c>
      <c r="F16" s="6" t="s">
        <v>7</v>
      </c>
      <c r="G16" s="6" t="s">
        <v>8</v>
      </c>
      <c r="H16" s="105"/>
      <c r="I16" s="101"/>
    </row>
    <row r="17" spans="2:18" s="2" customFormat="1" ht="15">
      <c r="B17" s="63" t="s">
        <v>82</v>
      </c>
      <c r="C17" s="64"/>
      <c r="D17" s="64"/>
      <c r="E17" s="64"/>
      <c r="F17" s="64"/>
      <c r="G17" s="64"/>
      <c r="H17" s="64"/>
      <c r="I17" s="65"/>
      <c r="J17" s="1"/>
      <c r="K17" s="1"/>
      <c r="L17" s="1"/>
      <c r="M17" s="1"/>
      <c r="N17" s="1"/>
      <c r="O17" s="1"/>
      <c r="P17" s="1"/>
      <c r="Q17" s="1"/>
      <c r="R17" s="1"/>
    </row>
    <row r="18" spans="2:18" s="2" customFormat="1" ht="15">
      <c r="B18" s="8" t="s">
        <v>67</v>
      </c>
      <c r="C18" s="9">
        <v>16</v>
      </c>
      <c r="D18" s="9">
        <v>24</v>
      </c>
      <c r="E18" s="10" t="s">
        <v>72</v>
      </c>
      <c r="F18" s="9">
        <v>80</v>
      </c>
      <c r="G18" s="10" t="s">
        <v>9</v>
      </c>
      <c r="H18" s="11">
        <v>0.25</v>
      </c>
      <c r="I18" s="66">
        <v>10.621891298418214</v>
      </c>
      <c r="J18" s="1"/>
      <c r="L18" s="1"/>
      <c r="M18" s="1"/>
      <c r="N18" s="1"/>
      <c r="O18" s="1"/>
      <c r="P18" s="1"/>
      <c r="Q18" s="1"/>
      <c r="R18" s="1"/>
    </row>
    <row r="19" spans="2:18" s="2" customFormat="1" ht="15">
      <c r="B19" s="8" t="s">
        <v>68</v>
      </c>
      <c r="C19" s="9">
        <v>16</v>
      </c>
      <c r="D19" s="9">
        <v>24</v>
      </c>
      <c r="E19" s="10" t="s">
        <v>73</v>
      </c>
      <c r="F19" s="9">
        <v>80</v>
      </c>
      <c r="G19" s="10" t="s">
        <v>9</v>
      </c>
      <c r="H19" s="11">
        <v>0.28</v>
      </c>
      <c r="I19" s="66">
        <v>11.363968635704966</v>
      </c>
      <c r="J19" s="1"/>
      <c r="L19" s="1"/>
      <c r="M19" s="1"/>
      <c r="N19" s="1"/>
      <c r="O19" s="1"/>
      <c r="P19" s="1"/>
      <c r="Q19" s="1"/>
      <c r="R19" s="1"/>
    </row>
    <row r="20" spans="2:18" s="2" customFormat="1" ht="15">
      <c r="B20" s="8" t="s">
        <v>39</v>
      </c>
      <c r="C20" s="9">
        <v>12</v>
      </c>
      <c r="D20" s="9">
        <v>24</v>
      </c>
      <c r="E20" s="10" t="s">
        <v>74</v>
      </c>
      <c r="F20" s="9">
        <v>77</v>
      </c>
      <c r="G20" s="10" t="s">
        <v>28</v>
      </c>
      <c r="H20" s="11">
        <v>0.28</v>
      </c>
      <c r="I20" s="66">
        <v>9.478332180707138</v>
      </c>
      <c r="J20" s="1"/>
      <c r="L20" s="1"/>
      <c r="M20" s="1"/>
      <c r="N20" s="1"/>
      <c r="O20" s="1"/>
      <c r="P20" s="1"/>
      <c r="Q20" s="1"/>
      <c r="R20" s="1"/>
    </row>
    <row r="21" spans="2:18" s="2" customFormat="1" ht="15">
      <c r="B21" s="8" t="s">
        <v>40</v>
      </c>
      <c r="C21" s="9">
        <v>16</v>
      </c>
      <c r="D21" s="9">
        <v>24</v>
      </c>
      <c r="E21" s="10" t="s">
        <v>73</v>
      </c>
      <c r="F21" s="9">
        <v>78</v>
      </c>
      <c r="G21" s="10" t="s">
        <v>30</v>
      </c>
      <c r="H21" s="11">
        <v>0.29</v>
      </c>
      <c r="I21" s="66">
        <v>10.05682193821509</v>
      </c>
      <c r="J21" s="1"/>
      <c r="L21" s="1"/>
      <c r="M21" s="1"/>
      <c r="N21" s="1"/>
      <c r="O21" s="1"/>
      <c r="P21" s="1"/>
      <c r="Q21" s="1"/>
      <c r="R21" s="1"/>
    </row>
    <row r="22" spans="2:18" s="2" customFormat="1" ht="15">
      <c r="B22" s="8" t="s">
        <v>41</v>
      </c>
      <c r="C22" s="9">
        <v>14</v>
      </c>
      <c r="D22" s="9">
        <v>21</v>
      </c>
      <c r="E22" s="10" t="s">
        <v>75</v>
      </c>
      <c r="F22" s="9">
        <v>80</v>
      </c>
      <c r="G22" s="10" t="s">
        <v>30</v>
      </c>
      <c r="H22" s="11">
        <v>0.25</v>
      </c>
      <c r="I22" s="66">
        <v>9.611829817055133</v>
      </c>
      <c r="J22" s="1"/>
      <c r="L22" s="1"/>
      <c r="M22" s="1"/>
      <c r="N22" s="1"/>
      <c r="O22" s="1"/>
      <c r="P22" s="1"/>
      <c r="Q22" s="1"/>
      <c r="R22" s="1"/>
    </row>
    <row r="23" spans="2:18" s="2" customFormat="1" ht="15">
      <c r="B23" s="63" t="s">
        <v>178</v>
      </c>
      <c r="C23" s="64"/>
      <c r="D23" s="64"/>
      <c r="E23" s="64"/>
      <c r="F23" s="64"/>
      <c r="G23" s="64"/>
      <c r="H23" s="64"/>
      <c r="I23" s="65"/>
      <c r="J23" s="1"/>
      <c r="K23" s="1"/>
      <c r="L23" s="1"/>
      <c r="M23" s="1"/>
      <c r="N23" s="1"/>
      <c r="O23" s="1"/>
      <c r="P23" s="1"/>
      <c r="Q23" s="1"/>
      <c r="R23" s="1"/>
    </row>
    <row r="24" spans="2:18" s="2" customFormat="1" ht="15">
      <c r="B24" s="8" t="s">
        <v>69</v>
      </c>
      <c r="C24" s="9">
        <v>20</v>
      </c>
      <c r="D24" s="9">
        <v>36</v>
      </c>
      <c r="E24" s="10" t="s">
        <v>76</v>
      </c>
      <c r="F24" s="9">
        <v>80</v>
      </c>
      <c r="G24" s="10" t="s">
        <v>9</v>
      </c>
      <c r="H24" s="11">
        <v>0.18</v>
      </c>
      <c r="I24" s="66">
        <v>11.698630964285266</v>
      </c>
      <c r="J24" s="1"/>
      <c r="L24" s="1"/>
      <c r="M24" s="1"/>
      <c r="N24" s="1"/>
      <c r="O24" s="1"/>
      <c r="P24" s="1"/>
      <c r="Q24" s="1"/>
      <c r="R24" s="1"/>
    </row>
    <row r="25" spans="2:18" s="2" customFormat="1" ht="15">
      <c r="B25" s="8" t="s">
        <v>70</v>
      </c>
      <c r="C25" s="9">
        <v>20</v>
      </c>
      <c r="D25" s="9">
        <v>36</v>
      </c>
      <c r="E25" s="10" t="s">
        <v>77</v>
      </c>
      <c r="F25" s="9">
        <v>80</v>
      </c>
      <c r="G25" s="10" t="s">
        <v>9</v>
      </c>
      <c r="H25" s="11">
        <v>0.18</v>
      </c>
      <c r="I25" s="66">
        <v>12.440708301572023</v>
      </c>
      <c r="J25" s="1"/>
      <c r="L25" s="1"/>
      <c r="M25" s="1"/>
      <c r="N25" s="1"/>
      <c r="O25" s="1"/>
      <c r="P25" s="1"/>
      <c r="Q25" s="1"/>
      <c r="R25" s="1"/>
    </row>
    <row r="26" spans="2:18" s="2" customFormat="1" ht="15">
      <c r="B26" s="8" t="s">
        <v>42</v>
      </c>
      <c r="C26" s="9">
        <v>18</v>
      </c>
      <c r="D26" s="9">
        <v>30</v>
      </c>
      <c r="E26" s="10" t="s">
        <v>29</v>
      </c>
      <c r="F26" s="9">
        <v>77</v>
      </c>
      <c r="G26" s="10" t="s">
        <v>28</v>
      </c>
      <c r="H26" s="11">
        <v>0.21</v>
      </c>
      <c r="I26" s="66">
        <v>10.47214791796439</v>
      </c>
      <c r="J26" s="1"/>
      <c r="L26" s="1"/>
      <c r="M26" s="1"/>
      <c r="N26" s="1"/>
      <c r="O26" s="1"/>
      <c r="P26" s="1"/>
      <c r="Q26" s="1"/>
      <c r="R26" s="1"/>
    </row>
    <row r="27" spans="2:18" s="2" customFormat="1" ht="15">
      <c r="B27" s="96" t="s">
        <v>190</v>
      </c>
      <c r="C27" s="97">
        <v>18</v>
      </c>
      <c r="D27" s="97">
        <v>30</v>
      </c>
      <c r="E27" s="98" t="s">
        <v>175</v>
      </c>
      <c r="F27" s="97">
        <v>79</v>
      </c>
      <c r="G27" s="99" t="s">
        <v>177</v>
      </c>
      <c r="H27" s="100">
        <v>0.2</v>
      </c>
      <c r="I27" s="67">
        <v>11.273133736052314</v>
      </c>
      <c r="J27" s="1"/>
      <c r="L27" s="1"/>
      <c r="M27" s="1"/>
      <c r="N27" s="1"/>
      <c r="O27" s="1"/>
      <c r="P27" s="1"/>
      <c r="Q27" s="1"/>
      <c r="R27" s="1"/>
    </row>
    <row r="28" spans="2:18" s="2" customFormat="1" ht="15">
      <c r="B28" s="96" t="s">
        <v>191</v>
      </c>
      <c r="C28" s="97">
        <v>18</v>
      </c>
      <c r="D28" s="97">
        <v>30</v>
      </c>
      <c r="E28" s="98" t="s">
        <v>176</v>
      </c>
      <c r="F28" s="97">
        <v>79</v>
      </c>
      <c r="G28" s="99" t="s">
        <v>30</v>
      </c>
      <c r="H28" s="100">
        <v>0.18</v>
      </c>
      <c r="I28" s="67">
        <v>10.234818786679075</v>
      </c>
      <c r="J28" s="1"/>
      <c r="L28" s="1"/>
      <c r="M28" s="1"/>
      <c r="N28" s="1"/>
      <c r="O28" s="1"/>
      <c r="P28" s="1"/>
      <c r="Q28" s="1"/>
      <c r="R28" s="1"/>
    </row>
    <row r="29" spans="2:18" s="2" customFormat="1" ht="15">
      <c r="B29" s="63" t="s">
        <v>27</v>
      </c>
      <c r="C29" s="64"/>
      <c r="D29" s="64"/>
      <c r="E29" s="64"/>
      <c r="F29" s="64"/>
      <c r="G29" s="64"/>
      <c r="H29" s="64"/>
      <c r="I29" s="65"/>
      <c r="J29" s="1"/>
      <c r="L29" s="1"/>
      <c r="M29" s="1"/>
      <c r="N29" s="1"/>
      <c r="O29" s="1"/>
      <c r="P29" s="1"/>
      <c r="Q29" s="1"/>
      <c r="R29" s="1"/>
    </row>
    <row r="30" spans="2:18" s="2" customFormat="1" ht="15">
      <c r="B30" s="13" t="s">
        <v>23</v>
      </c>
      <c r="C30" s="14"/>
      <c r="D30" s="14"/>
      <c r="E30" s="15"/>
      <c r="F30" s="15"/>
      <c r="G30" s="15"/>
      <c r="H30" s="15"/>
      <c r="I30" s="66">
        <v>2.8644104958295387</v>
      </c>
      <c r="J30" s="1"/>
      <c r="L30" s="1"/>
      <c r="M30" s="1"/>
      <c r="N30" s="1"/>
      <c r="O30" s="1"/>
      <c r="P30" s="1"/>
      <c r="Q30" s="1"/>
      <c r="R30" s="1"/>
    </row>
    <row r="31" spans="2:18" s="2" customFormat="1" ht="15">
      <c r="B31" s="13" t="s">
        <v>24</v>
      </c>
      <c r="C31" s="14"/>
      <c r="D31" s="14"/>
      <c r="E31" s="15"/>
      <c r="F31" s="15"/>
      <c r="G31" s="15"/>
      <c r="H31" s="15"/>
      <c r="I31" s="66">
        <v>3.246331895273477</v>
      </c>
      <c r="J31" s="1"/>
      <c r="L31" s="1"/>
      <c r="M31" s="1"/>
      <c r="N31" s="1"/>
      <c r="O31" s="1"/>
      <c r="P31" s="1"/>
      <c r="Q31" s="1"/>
      <c r="R31" s="1"/>
    </row>
    <row r="32" spans="1:13" s="2" customFormat="1" ht="15">
      <c r="A32" s="1"/>
      <c r="B32" s="13" t="s">
        <v>37</v>
      </c>
      <c r="C32" s="14"/>
      <c r="D32" s="14"/>
      <c r="E32" s="15"/>
      <c r="F32" s="15"/>
      <c r="G32" s="15"/>
      <c r="H32" s="15"/>
      <c r="I32" s="66">
        <v>3.5009461615694355</v>
      </c>
      <c r="J32" s="1"/>
      <c r="L32" s="1"/>
      <c r="M32" s="1"/>
    </row>
    <row r="33" spans="1:13" s="2" customFormat="1" ht="15">
      <c r="A33" s="1"/>
      <c r="B33" s="13" t="s">
        <v>38</v>
      </c>
      <c r="C33" s="14"/>
      <c r="D33" s="14"/>
      <c r="E33" s="15"/>
      <c r="F33" s="15"/>
      <c r="G33" s="15"/>
      <c r="H33" s="15"/>
      <c r="I33" s="66">
        <v>3.8828675610133745</v>
      </c>
      <c r="J33" s="1"/>
      <c r="L33" s="1"/>
      <c r="M33" s="1"/>
    </row>
    <row r="34" spans="1:13" s="2" customFormat="1" ht="15">
      <c r="A34" s="1"/>
      <c r="B34" s="13" t="s">
        <v>57</v>
      </c>
      <c r="C34" s="14"/>
      <c r="D34" s="14"/>
      <c r="E34" s="15"/>
      <c r="F34" s="15"/>
      <c r="G34" s="15"/>
      <c r="H34" s="15"/>
      <c r="I34" s="66">
        <v>4.137481827309332</v>
      </c>
      <c r="J34" s="1"/>
      <c r="L34" s="1"/>
      <c r="M34" s="1"/>
    </row>
    <row r="35" spans="1:13" s="2" customFormat="1" ht="15">
      <c r="A35" s="1"/>
      <c r="B35" s="13" t="s">
        <v>58</v>
      </c>
      <c r="C35" s="14"/>
      <c r="D35" s="14"/>
      <c r="E35" s="15"/>
      <c r="F35" s="15"/>
      <c r="G35" s="15"/>
      <c r="H35" s="15"/>
      <c r="I35" s="66">
        <v>4.455749660179282</v>
      </c>
      <c r="J35" s="1"/>
      <c r="L35" s="1"/>
      <c r="M35" s="1"/>
    </row>
    <row r="36" spans="1:13" s="2" customFormat="1" ht="15">
      <c r="A36" s="1"/>
      <c r="B36" s="13" t="s">
        <v>85</v>
      </c>
      <c r="C36" s="14"/>
      <c r="D36" s="14"/>
      <c r="E36" s="15"/>
      <c r="F36" s="15"/>
      <c r="G36" s="15"/>
      <c r="H36" s="15"/>
      <c r="I36" s="66">
        <v>0.17189148383859373</v>
      </c>
      <c r="J36" s="1"/>
      <c r="L36" s="1"/>
      <c r="M36" s="1"/>
    </row>
    <row r="37" spans="1:13" s="2" customFormat="1" ht="15">
      <c r="A37" s="1"/>
      <c r="B37" s="13" t="s">
        <v>83</v>
      </c>
      <c r="C37" s="14"/>
      <c r="D37" s="14"/>
      <c r="E37" s="15"/>
      <c r="F37" s="15"/>
      <c r="G37" s="15"/>
      <c r="H37" s="15"/>
      <c r="I37" s="66">
        <v>0.29794523865356254</v>
      </c>
      <c r="J37" s="1"/>
      <c r="L37" s="1"/>
      <c r="M37" s="1"/>
    </row>
    <row r="38" spans="1:13" s="2" customFormat="1" ht="15">
      <c r="A38" s="1"/>
      <c r="B38" s="13" t="s">
        <v>84</v>
      </c>
      <c r="C38" s="14"/>
      <c r="D38" s="14"/>
      <c r="E38" s="15"/>
      <c r="F38" s="15"/>
      <c r="G38" s="15"/>
      <c r="H38" s="15"/>
      <c r="I38" s="66">
        <v>10.725504322502545</v>
      </c>
      <c r="J38" s="1"/>
      <c r="L38" s="1"/>
      <c r="M38" s="1"/>
    </row>
    <row r="39" spans="2:13" s="2" customFormat="1" ht="15">
      <c r="B39" s="13" t="s">
        <v>62</v>
      </c>
      <c r="C39" s="14"/>
      <c r="D39" s="14"/>
      <c r="E39" s="15"/>
      <c r="F39" s="15"/>
      <c r="G39" s="15"/>
      <c r="H39" s="15"/>
      <c r="I39" s="66">
        <v>0.3150853125</v>
      </c>
      <c r="J39" s="1"/>
      <c r="L39" s="1"/>
      <c r="M39" s="1"/>
    </row>
    <row r="40" spans="2:13" s="2" customFormat="1" ht="15">
      <c r="B40" s="13" t="s">
        <v>187</v>
      </c>
      <c r="C40" s="14"/>
      <c r="D40" s="14"/>
      <c r="E40" s="15"/>
      <c r="F40" s="15"/>
      <c r="G40" s="15"/>
      <c r="H40" s="15"/>
      <c r="I40" s="66">
        <v>0.7111925625</v>
      </c>
      <c r="J40" s="1"/>
      <c r="L40" s="1"/>
      <c r="M40" s="1"/>
    </row>
    <row r="41" spans="1:13" s="2" customFormat="1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</row>
    <row r="42" spans="2:11" ht="15">
      <c r="B42" s="68" t="s">
        <v>16</v>
      </c>
      <c r="C42" s="69"/>
      <c r="D42" s="69"/>
      <c r="E42" s="69"/>
      <c r="F42" s="69"/>
      <c r="G42" s="69"/>
      <c r="H42" s="69"/>
      <c r="I42" s="70"/>
      <c r="K42" s="2"/>
    </row>
    <row r="43" spans="2:10" ht="12.75">
      <c r="B43" s="28" t="s">
        <v>81</v>
      </c>
      <c r="C43" s="29"/>
      <c r="D43" s="29"/>
      <c r="E43" s="29"/>
      <c r="F43" s="29"/>
      <c r="G43" s="29"/>
      <c r="H43" s="29"/>
      <c r="I43" s="30" t="s">
        <v>10</v>
      </c>
      <c r="J43" s="2"/>
    </row>
    <row r="44" spans="2:10" ht="12.75">
      <c r="B44" s="28" t="s">
        <v>17</v>
      </c>
      <c r="C44" s="29"/>
      <c r="D44" s="29"/>
      <c r="E44" s="29"/>
      <c r="F44" s="29"/>
      <c r="G44" s="29"/>
      <c r="H44" s="29"/>
      <c r="I44" s="30" t="s">
        <v>10</v>
      </c>
      <c r="J44" s="2"/>
    </row>
    <row r="45" spans="2:9" ht="9.75">
      <c r="B45" s="28" t="s">
        <v>18</v>
      </c>
      <c r="C45" s="29"/>
      <c r="D45" s="29"/>
      <c r="E45" s="29"/>
      <c r="F45" s="29"/>
      <c r="G45" s="29"/>
      <c r="H45" s="29"/>
      <c r="I45" s="30" t="s">
        <v>10</v>
      </c>
    </row>
    <row r="46" spans="2:9" ht="9.75">
      <c r="B46" s="28" t="s">
        <v>19</v>
      </c>
      <c r="C46" s="29"/>
      <c r="D46" s="29"/>
      <c r="E46" s="29"/>
      <c r="F46" s="29"/>
      <c r="G46" s="29"/>
      <c r="H46" s="29"/>
      <c r="I46" s="30" t="s">
        <v>10</v>
      </c>
    </row>
    <row r="47" spans="2:9" ht="9.75">
      <c r="B47" s="28" t="s">
        <v>20</v>
      </c>
      <c r="C47" s="29"/>
      <c r="D47" s="29"/>
      <c r="E47" s="29"/>
      <c r="F47" s="29"/>
      <c r="G47" s="29"/>
      <c r="H47" s="29"/>
      <c r="I47" s="30" t="s">
        <v>10</v>
      </c>
    </row>
    <row r="48" spans="2:9" ht="9.75">
      <c r="B48" s="28" t="s">
        <v>21</v>
      </c>
      <c r="C48" s="29"/>
      <c r="D48" s="29"/>
      <c r="E48" s="29"/>
      <c r="F48" s="29"/>
      <c r="G48" s="29"/>
      <c r="H48" s="29"/>
      <c r="I48" s="30" t="s">
        <v>10</v>
      </c>
    </row>
    <row r="49" spans="2:9" ht="9.75">
      <c r="B49" s="28" t="s">
        <v>22</v>
      </c>
      <c r="C49" s="29"/>
      <c r="D49" s="29"/>
      <c r="E49" s="29"/>
      <c r="F49" s="29"/>
      <c r="G49" s="29"/>
      <c r="H49" s="29"/>
      <c r="I49" s="30" t="s">
        <v>10</v>
      </c>
    </row>
    <row r="50" spans="2:9" ht="9.75">
      <c r="B50" s="32" t="s">
        <v>192</v>
      </c>
      <c r="C50" s="12"/>
      <c r="D50" s="12"/>
      <c r="E50" s="12"/>
      <c r="F50" s="12"/>
      <c r="G50" s="12"/>
      <c r="H50" s="12"/>
      <c r="I50" s="12"/>
    </row>
    <row r="51" spans="2:9" ht="9.75">
      <c r="B51" s="12"/>
      <c r="C51" s="12"/>
      <c r="D51" s="12"/>
      <c r="E51" s="12"/>
      <c r="F51" s="12"/>
      <c r="G51" s="12"/>
      <c r="H51" s="12"/>
      <c r="I51" s="12"/>
    </row>
    <row r="52" spans="2:9" ht="9.75">
      <c r="B52" s="12"/>
      <c r="C52" s="12"/>
      <c r="D52" s="12"/>
      <c r="E52" s="12"/>
      <c r="F52" s="12"/>
      <c r="G52" s="12"/>
      <c r="H52" s="12"/>
      <c r="I52" s="12"/>
    </row>
    <row r="53" spans="2:9" ht="9.75">
      <c r="B53" s="12"/>
      <c r="C53" s="12"/>
      <c r="D53" s="12"/>
      <c r="E53" s="12"/>
      <c r="F53" s="12"/>
      <c r="G53" s="12"/>
      <c r="H53" s="12"/>
      <c r="I53" s="12"/>
    </row>
    <row r="54" spans="2:9" ht="9.75">
      <c r="B54" s="12"/>
      <c r="C54" s="12"/>
      <c r="D54" s="12"/>
      <c r="E54" s="12"/>
      <c r="F54" s="12"/>
      <c r="G54" s="12"/>
      <c r="H54" s="12"/>
      <c r="I54" s="12"/>
    </row>
    <row r="55" spans="2:9" ht="9.75">
      <c r="B55" s="12"/>
      <c r="C55" s="12"/>
      <c r="D55" s="12"/>
      <c r="E55" s="12"/>
      <c r="F55" s="12"/>
      <c r="G55" s="12"/>
      <c r="H55" s="12"/>
      <c r="I55" s="12"/>
    </row>
    <row r="56" spans="2:9" ht="9.75">
      <c r="B56" s="12"/>
      <c r="C56" s="12"/>
      <c r="D56" s="12"/>
      <c r="E56" s="12"/>
      <c r="F56" s="12"/>
      <c r="G56" s="12"/>
      <c r="H56" s="12"/>
      <c r="I56" s="12"/>
    </row>
    <row r="57" spans="2:9" ht="9.75">
      <c r="B57" s="12"/>
      <c r="C57" s="12"/>
      <c r="D57" s="12"/>
      <c r="E57" s="12"/>
      <c r="F57" s="12"/>
      <c r="G57" s="12"/>
      <c r="H57" s="12"/>
      <c r="I57" s="12"/>
    </row>
    <row r="58" spans="2:9" ht="9.75">
      <c r="B58" s="12"/>
      <c r="C58" s="12"/>
      <c r="D58" s="12"/>
      <c r="E58" s="12"/>
      <c r="F58" s="12"/>
      <c r="G58" s="12"/>
      <c r="H58" s="12"/>
      <c r="I58" s="12"/>
    </row>
    <row r="59" spans="2:9" ht="9.75">
      <c r="B59" s="12"/>
      <c r="C59" s="12"/>
      <c r="D59" s="12"/>
      <c r="E59" s="12"/>
      <c r="F59" s="12"/>
      <c r="G59" s="12"/>
      <c r="H59" s="12"/>
      <c r="I59" s="12"/>
    </row>
    <row r="60" spans="2:9" ht="9.75">
      <c r="B60" s="12"/>
      <c r="C60" s="12"/>
      <c r="D60" s="12"/>
      <c r="E60" s="12"/>
      <c r="F60" s="12"/>
      <c r="G60" s="12"/>
      <c r="H60" s="12"/>
      <c r="I60" s="12"/>
    </row>
    <row r="61" spans="2:9" ht="9.75">
      <c r="B61" s="12"/>
      <c r="C61" s="12"/>
      <c r="D61" s="12"/>
      <c r="E61" s="12"/>
      <c r="F61" s="12"/>
      <c r="G61" s="12"/>
      <c r="H61" s="12"/>
      <c r="I61" s="12"/>
    </row>
    <row r="62" spans="2:9" ht="9.75">
      <c r="B62" s="12"/>
      <c r="C62" s="12"/>
      <c r="D62" s="12"/>
      <c r="E62" s="12"/>
      <c r="F62" s="12"/>
      <c r="G62" s="12"/>
      <c r="H62" s="12"/>
      <c r="I62" s="12"/>
    </row>
    <row r="63" spans="2:9" ht="9.75">
      <c r="B63" s="12"/>
      <c r="C63" s="12"/>
      <c r="D63" s="12"/>
      <c r="E63" s="12"/>
      <c r="F63" s="12"/>
      <c r="G63" s="12"/>
      <c r="H63" s="12"/>
      <c r="I63" s="12"/>
    </row>
    <row r="64" spans="2:9" ht="9.75">
      <c r="B64" s="12"/>
      <c r="C64" s="12"/>
      <c r="D64" s="12"/>
      <c r="E64" s="12"/>
      <c r="F64" s="12"/>
      <c r="G64" s="12"/>
      <c r="H64" s="12"/>
      <c r="I64" s="12"/>
    </row>
    <row r="65" spans="2:9" ht="9.75">
      <c r="B65" s="12"/>
      <c r="C65" s="12"/>
      <c r="D65" s="12"/>
      <c r="E65" s="12"/>
      <c r="F65" s="12"/>
      <c r="G65" s="12"/>
      <c r="H65" s="12"/>
      <c r="I65" s="12"/>
    </row>
    <row r="66" spans="2:9" ht="9.75">
      <c r="B66" s="12"/>
      <c r="C66" s="12"/>
      <c r="D66" s="12"/>
      <c r="E66" s="12"/>
      <c r="F66" s="12"/>
      <c r="G66" s="12"/>
      <c r="H66" s="12"/>
      <c r="I66" s="12"/>
    </row>
    <row r="67" spans="2:9" ht="9.75">
      <c r="B67" s="12"/>
      <c r="C67" s="12"/>
      <c r="D67" s="12"/>
      <c r="E67" s="12"/>
      <c r="F67" s="12"/>
      <c r="G67" s="12"/>
      <c r="H67" s="12"/>
      <c r="I67" s="12"/>
    </row>
    <row r="68" spans="2:9" ht="9.75">
      <c r="B68" s="12"/>
      <c r="C68" s="12"/>
      <c r="D68" s="12"/>
      <c r="E68" s="12"/>
      <c r="F68" s="12"/>
      <c r="G68" s="12"/>
      <c r="H68" s="12"/>
      <c r="I68" s="12"/>
    </row>
    <row r="69" spans="2:9" ht="9.75">
      <c r="B69" s="12"/>
      <c r="C69" s="12"/>
      <c r="D69" s="12"/>
      <c r="E69" s="12"/>
      <c r="F69" s="12"/>
      <c r="G69" s="12"/>
      <c r="H69" s="12"/>
      <c r="I69" s="12"/>
    </row>
    <row r="70" spans="2:9" ht="9.75">
      <c r="B70" s="12"/>
      <c r="C70" s="12"/>
      <c r="D70" s="12"/>
      <c r="E70" s="12"/>
      <c r="F70" s="12"/>
      <c r="G70" s="12"/>
      <c r="H70" s="12"/>
      <c r="I70" s="12"/>
    </row>
    <row r="71" spans="2:9" ht="9.75">
      <c r="B71" s="12"/>
      <c r="C71" s="12"/>
      <c r="D71" s="12"/>
      <c r="E71" s="12"/>
      <c r="F71" s="12"/>
      <c r="G71" s="12"/>
      <c r="H71" s="12"/>
      <c r="I71" s="12"/>
    </row>
    <row r="72" spans="2:9" ht="9.75">
      <c r="B72" s="12"/>
      <c r="C72" s="12"/>
      <c r="D72" s="12"/>
      <c r="E72" s="12"/>
      <c r="F72" s="12"/>
      <c r="G72" s="12"/>
      <c r="H72" s="12"/>
      <c r="I72" s="12"/>
    </row>
    <row r="73" spans="2:9" ht="9.75">
      <c r="B73" s="12"/>
      <c r="C73" s="12"/>
      <c r="D73" s="12"/>
      <c r="E73" s="12"/>
      <c r="F73" s="12"/>
      <c r="G73" s="12"/>
      <c r="H73" s="12"/>
      <c r="I73" s="12"/>
    </row>
    <row r="74" spans="2:9" ht="9.75">
      <c r="B74" s="12"/>
      <c r="C74" s="12"/>
      <c r="D74" s="12"/>
      <c r="E74" s="12"/>
      <c r="F74" s="12"/>
      <c r="G74" s="12"/>
      <c r="H74" s="12"/>
      <c r="I74" s="12"/>
    </row>
    <row r="75" spans="2:9" ht="9.75">
      <c r="B75" s="12"/>
      <c r="C75" s="12"/>
      <c r="D75" s="12"/>
      <c r="E75" s="12"/>
      <c r="F75" s="12"/>
      <c r="G75" s="12"/>
      <c r="H75" s="12"/>
      <c r="I75" s="12"/>
    </row>
    <row r="76" spans="2:9" ht="9.75">
      <c r="B76" s="12"/>
      <c r="C76" s="12"/>
      <c r="D76" s="12"/>
      <c r="E76" s="12"/>
      <c r="F76" s="12"/>
      <c r="G76" s="12"/>
      <c r="H76" s="12"/>
      <c r="I76" s="12"/>
    </row>
    <row r="77" spans="2:9" ht="9.75">
      <c r="B77" s="12"/>
      <c r="C77" s="12"/>
      <c r="D77" s="12"/>
      <c r="E77" s="12"/>
      <c r="F77" s="12"/>
      <c r="G77" s="12"/>
      <c r="H77" s="12"/>
      <c r="I77" s="12"/>
    </row>
    <row r="78" spans="2:9" ht="9.75">
      <c r="B78" s="12"/>
      <c r="C78" s="12"/>
      <c r="D78" s="12"/>
      <c r="E78" s="12"/>
      <c r="F78" s="12"/>
      <c r="G78" s="12"/>
      <c r="H78" s="12"/>
      <c r="I78" s="12"/>
    </row>
    <row r="79" spans="2:9" ht="9.75">
      <c r="B79" s="12"/>
      <c r="C79" s="12"/>
      <c r="D79" s="12"/>
      <c r="E79" s="12"/>
      <c r="F79" s="12"/>
      <c r="G79" s="12"/>
      <c r="H79" s="12"/>
      <c r="I79" s="12"/>
    </row>
    <row r="80" spans="2:9" ht="9.75">
      <c r="B80" s="12"/>
      <c r="C80" s="12"/>
      <c r="D80" s="12"/>
      <c r="E80" s="12"/>
      <c r="F80" s="12"/>
      <c r="G80" s="12"/>
      <c r="H80" s="12"/>
      <c r="I80" s="12"/>
    </row>
    <row r="81" spans="2:9" ht="9.75">
      <c r="B81" s="12"/>
      <c r="C81" s="12"/>
      <c r="D81" s="12"/>
      <c r="E81" s="12"/>
      <c r="F81" s="12"/>
      <c r="G81" s="12"/>
      <c r="H81" s="12"/>
      <c r="I81" s="12"/>
    </row>
    <row r="82" spans="2:9" ht="9.75">
      <c r="B82" s="12"/>
      <c r="C82" s="12"/>
      <c r="D82" s="12"/>
      <c r="E82" s="12"/>
      <c r="F82" s="12"/>
      <c r="G82" s="12"/>
      <c r="H82" s="12"/>
      <c r="I82" s="12"/>
    </row>
    <row r="83" spans="2:9" ht="9.75">
      <c r="B83" s="12"/>
      <c r="C83" s="12"/>
      <c r="D83" s="12"/>
      <c r="E83" s="12"/>
      <c r="F83" s="12"/>
      <c r="G83" s="12"/>
      <c r="H83" s="12"/>
      <c r="I83" s="12"/>
    </row>
    <row r="84" spans="2:9" ht="9.75">
      <c r="B84" s="12"/>
      <c r="C84" s="12"/>
      <c r="D84" s="12"/>
      <c r="E84" s="12"/>
      <c r="F84" s="12"/>
      <c r="G84" s="12"/>
      <c r="H84" s="12"/>
      <c r="I84" s="12"/>
    </row>
    <row r="85" spans="2:9" ht="9.75">
      <c r="B85" s="12"/>
      <c r="C85" s="12"/>
      <c r="D85" s="12"/>
      <c r="E85" s="12"/>
      <c r="F85" s="12"/>
      <c r="G85" s="12"/>
      <c r="H85" s="12"/>
      <c r="I85" s="12"/>
    </row>
    <row r="86" spans="2:9" ht="9.75">
      <c r="B86" s="12"/>
      <c r="C86" s="12"/>
      <c r="D86" s="12"/>
      <c r="E86" s="12"/>
      <c r="F86" s="12"/>
      <c r="G86" s="12"/>
      <c r="H86" s="12"/>
      <c r="I86" s="12"/>
    </row>
    <row r="87" spans="2:9" ht="9.75">
      <c r="B87" s="12"/>
      <c r="C87" s="12"/>
      <c r="D87" s="12"/>
      <c r="E87" s="12"/>
      <c r="F87" s="12"/>
      <c r="G87" s="12"/>
      <c r="H87" s="12"/>
      <c r="I87" s="12"/>
    </row>
    <row r="88" spans="2:9" ht="9.75">
      <c r="B88" s="12"/>
      <c r="C88" s="12"/>
      <c r="D88" s="12"/>
      <c r="E88" s="12"/>
      <c r="F88" s="12"/>
      <c r="G88" s="12"/>
      <c r="H88" s="12"/>
      <c r="I88" s="12"/>
    </row>
    <row r="89" spans="2:9" ht="9.75">
      <c r="B89" s="12"/>
      <c r="C89" s="12"/>
      <c r="D89" s="12"/>
      <c r="E89" s="12"/>
      <c r="F89" s="12"/>
      <c r="G89" s="12"/>
      <c r="H89" s="12"/>
      <c r="I89" s="12"/>
    </row>
    <row r="90" spans="2:9" ht="9.75">
      <c r="B90" s="12"/>
      <c r="C90" s="12"/>
      <c r="D90" s="12"/>
      <c r="E90" s="12"/>
      <c r="F90" s="12"/>
      <c r="G90" s="12"/>
      <c r="H90" s="12"/>
      <c r="I90" s="12"/>
    </row>
    <row r="91" spans="2:9" ht="9.75">
      <c r="B91" s="12"/>
      <c r="C91" s="12"/>
      <c r="D91" s="12"/>
      <c r="E91" s="12"/>
      <c r="F91" s="12"/>
      <c r="G91" s="12"/>
      <c r="H91" s="12"/>
      <c r="I91" s="12"/>
    </row>
    <row r="92" spans="2:9" ht="9.75">
      <c r="B92" s="12"/>
      <c r="C92" s="12"/>
      <c r="D92" s="12"/>
      <c r="E92" s="12"/>
      <c r="F92" s="12"/>
      <c r="G92" s="12"/>
      <c r="H92" s="12"/>
      <c r="I92" s="12"/>
    </row>
    <row r="93" spans="2:9" ht="9.75">
      <c r="B93" s="12"/>
      <c r="C93" s="12"/>
      <c r="D93" s="12"/>
      <c r="E93" s="12"/>
      <c r="F93" s="12"/>
      <c r="G93" s="12"/>
      <c r="H93" s="12"/>
      <c r="I93" s="12"/>
    </row>
    <row r="94" spans="2:9" ht="9.75">
      <c r="B94" s="12"/>
      <c r="C94" s="12"/>
      <c r="D94" s="12"/>
      <c r="E94" s="12"/>
      <c r="F94" s="12"/>
      <c r="G94" s="12"/>
      <c r="H94" s="12"/>
      <c r="I94" s="12"/>
    </row>
    <row r="95" spans="2:9" ht="9.75">
      <c r="B95" s="12"/>
      <c r="C95" s="12"/>
      <c r="D95" s="12"/>
      <c r="E95" s="12"/>
      <c r="F95" s="12"/>
      <c r="G95" s="12"/>
      <c r="H95" s="12"/>
      <c r="I95" s="12"/>
    </row>
    <row r="96" spans="2:9" ht="9.75">
      <c r="B96" s="12"/>
      <c r="C96" s="12"/>
      <c r="D96" s="12"/>
      <c r="E96" s="12"/>
      <c r="F96" s="12"/>
      <c r="G96" s="12"/>
      <c r="H96" s="12"/>
      <c r="I96" s="12"/>
    </row>
    <row r="97" spans="2:9" ht="9.75">
      <c r="B97" s="12"/>
      <c r="C97" s="12"/>
      <c r="D97" s="12"/>
      <c r="E97" s="12"/>
      <c r="F97" s="12"/>
      <c r="G97" s="12"/>
      <c r="H97" s="12"/>
      <c r="I97" s="12"/>
    </row>
    <row r="98" spans="2:9" ht="9.75">
      <c r="B98" s="12"/>
      <c r="C98" s="12"/>
      <c r="D98" s="12"/>
      <c r="E98" s="12"/>
      <c r="F98" s="12"/>
      <c r="G98" s="12"/>
      <c r="H98" s="12"/>
      <c r="I98" s="12"/>
    </row>
    <row r="99" spans="2:9" ht="9.75">
      <c r="B99" s="12"/>
      <c r="C99" s="12"/>
      <c r="D99" s="12"/>
      <c r="E99" s="12"/>
      <c r="F99" s="12"/>
      <c r="G99" s="12"/>
      <c r="H99" s="12"/>
      <c r="I99" s="12"/>
    </row>
    <row r="100" spans="2:9" ht="9.75">
      <c r="B100" s="12"/>
      <c r="C100" s="12"/>
      <c r="D100" s="12"/>
      <c r="E100" s="12"/>
      <c r="F100" s="12"/>
      <c r="G100" s="12"/>
      <c r="H100" s="12"/>
      <c r="I100" s="12"/>
    </row>
    <row r="101" spans="2:9" ht="9.75">
      <c r="B101" s="12"/>
      <c r="C101" s="12"/>
      <c r="D101" s="12"/>
      <c r="E101" s="12"/>
      <c r="F101" s="12"/>
      <c r="G101" s="12"/>
      <c r="H101" s="12"/>
      <c r="I101" s="12"/>
    </row>
    <row r="102" spans="2:9" ht="9.75">
      <c r="B102" s="12"/>
      <c r="C102" s="12"/>
      <c r="D102" s="12"/>
      <c r="E102" s="12"/>
      <c r="F102" s="12"/>
      <c r="G102" s="12"/>
      <c r="H102" s="12"/>
      <c r="I102" s="12"/>
    </row>
  </sheetData>
  <sheetProtection/>
  <mergeCells count="5">
    <mergeCell ref="I15:I16"/>
    <mergeCell ref="B15:B16"/>
    <mergeCell ref="C15:D15"/>
    <mergeCell ref="E15:G15"/>
    <mergeCell ref="H15:H16"/>
  </mergeCells>
  <printOptions/>
  <pageMargins left="0.25" right="0.25" top="0.75" bottom="0.75" header="0.3" footer="0.3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2"/>
  <sheetViews>
    <sheetView zoomScalePageLayoutView="0" workbookViewId="0" topLeftCell="A40">
      <selection activeCell="C56" sqref="C56:C65"/>
    </sheetView>
  </sheetViews>
  <sheetFormatPr defaultColWidth="9.140625" defaultRowHeight="15"/>
  <cols>
    <col min="1" max="1" width="17.7109375" style="0" customWidth="1"/>
    <col min="2" max="2" width="49.57421875" style="0" customWidth="1"/>
    <col min="3" max="3" width="12.28125" style="0" customWidth="1"/>
    <col min="4" max="4" width="13.28125" style="0" hidden="1" customWidth="1"/>
    <col min="5" max="5" width="8.8515625" style="0" hidden="1" customWidth="1"/>
  </cols>
  <sheetData>
    <row r="1" spans="1:5" ht="15">
      <c r="A1" s="40" t="s">
        <v>63</v>
      </c>
      <c r="B1" s="40"/>
      <c r="C1" s="40"/>
      <c r="D1" s="92" t="s">
        <v>189</v>
      </c>
      <c r="E1" s="93">
        <v>83</v>
      </c>
    </row>
    <row r="2" ht="14.25">
      <c r="A2" s="33" t="s">
        <v>44</v>
      </c>
    </row>
    <row r="3" spans="1:3" ht="15" customHeight="1">
      <c r="A3" s="35" t="s">
        <v>15</v>
      </c>
      <c r="B3" s="35" t="s">
        <v>45</v>
      </c>
      <c r="C3" s="43" t="s">
        <v>64</v>
      </c>
    </row>
    <row r="4" spans="1:5" ht="14.25">
      <c r="A4" s="36" t="s">
        <v>46</v>
      </c>
      <c r="B4" s="36">
        <v>4</v>
      </c>
      <c r="C4" s="37">
        <v>45.46557055440993</v>
      </c>
      <c r="D4" s="94">
        <f>C4*$E$1</f>
        <v>3773.642356016024</v>
      </c>
      <c r="E4" s="94">
        <f>D4*0.64</f>
        <v>2415.1311078502554</v>
      </c>
    </row>
    <row r="5" spans="1:5" ht="14.25">
      <c r="A5" s="36" t="s">
        <v>46</v>
      </c>
      <c r="B5" s="38">
        <v>6</v>
      </c>
      <c r="C5" s="37">
        <v>68.19835583161489</v>
      </c>
      <c r="D5" s="94">
        <f aca="true" t="shared" si="0" ref="D5:D13">C5*$E$1</f>
        <v>5660.463534024036</v>
      </c>
      <c r="E5" s="94">
        <f aca="true" t="shared" si="1" ref="E5:E13">D5*0.64</f>
        <v>3622.696661775383</v>
      </c>
    </row>
    <row r="6" spans="1:5" ht="14.25">
      <c r="A6" s="36" t="s">
        <v>46</v>
      </c>
      <c r="B6" s="38">
        <v>8</v>
      </c>
      <c r="C6" s="37">
        <v>90.93114110881986</v>
      </c>
      <c r="D6" s="94">
        <f t="shared" si="0"/>
        <v>7547.284712032048</v>
      </c>
      <c r="E6" s="94">
        <f t="shared" si="1"/>
        <v>4830.262215700511</v>
      </c>
    </row>
    <row r="7" spans="1:5" ht="14.25">
      <c r="A7" s="36" t="s">
        <v>46</v>
      </c>
      <c r="B7" s="38">
        <v>10</v>
      </c>
      <c r="C7" s="37">
        <v>113.66392638602485</v>
      </c>
      <c r="D7" s="94">
        <f t="shared" si="0"/>
        <v>9434.105890040062</v>
      </c>
      <c r="E7" s="95">
        <f t="shared" si="1"/>
        <v>6037.82776962564</v>
      </c>
    </row>
    <row r="8" spans="1:5" ht="15" thickBot="1">
      <c r="A8" s="46" t="s">
        <v>46</v>
      </c>
      <c r="B8" s="47">
        <v>12</v>
      </c>
      <c r="C8" s="48">
        <v>136.39671166322978</v>
      </c>
      <c r="D8" s="94">
        <f t="shared" si="0"/>
        <v>11320.927068048071</v>
      </c>
      <c r="E8" s="94">
        <f t="shared" si="1"/>
        <v>7245.393323550766</v>
      </c>
    </row>
    <row r="9" spans="1:5" ht="15" thickTop="1">
      <c r="A9" s="44" t="s">
        <v>47</v>
      </c>
      <c r="B9" s="44">
        <v>4</v>
      </c>
      <c r="C9" s="45">
        <v>42.51112914654213</v>
      </c>
      <c r="D9" s="94">
        <f t="shared" si="0"/>
        <v>3528.423719162997</v>
      </c>
      <c r="E9" s="94">
        <f t="shared" si="1"/>
        <v>2258.191180264318</v>
      </c>
    </row>
    <row r="10" spans="1:5" ht="14.25">
      <c r="A10" s="36" t="s">
        <v>47</v>
      </c>
      <c r="B10" s="38">
        <v>6</v>
      </c>
      <c r="C10" s="37">
        <v>63.76669371981322</v>
      </c>
      <c r="D10" s="94">
        <f t="shared" si="0"/>
        <v>5292.635578744497</v>
      </c>
      <c r="E10" s="94">
        <f t="shared" si="1"/>
        <v>3387.2867703964785</v>
      </c>
    </row>
    <row r="11" spans="1:5" ht="14.25">
      <c r="A11" s="36" t="s">
        <v>47</v>
      </c>
      <c r="B11" s="38">
        <v>8</v>
      </c>
      <c r="C11" s="37">
        <v>85.02225829308426</v>
      </c>
      <c r="D11" s="94">
        <f t="shared" si="0"/>
        <v>7056.847438325994</v>
      </c>
      <c r="E11" s="94">
        <f t="shared" si="1"/>
        <v>4516.382360528636</v>
      </c>
    </row>
    <row r="12" spans="1:5" ht="14.25">
      <c r="A12" s="36" t="s">
        <v>47</v>
      </c>
      <c r="B12" s="38">
        <v>10</v>
      </c>
      <c r="C12" s="37">
        <v>106.2778228663553</v>
      </c>
      <c r="D12" s="94">
        <f t="shared" si="0"/>
        <v>8821.05929790749</v>
      </c>
      <c r="E12" s="95">
        <f t="shared" si="1"/>
        <v>5645.477950660794</v>
      </c>
    </row>
    <row r="13" spans="1:5" ht="14.25">
      <c r="A13" s="36" t="s">
        <v>47</v>
      </c>
      <c r="B13" s="38">
        <v>12</v>
      </c>
      <c r="C13" s="37">
        <v>127.53338743962644</v>
      </c>
      <c r="D13" s="94">
        <f t="shared" si="0"/>
        <v>10585.271157488995</v>
      </c>
      <c r="E13" s="94">
        <f t="shared" si="1"/>
        <v>6774.573540792957</v>
      </c>
    </row>
    <row r="14" spans="1:3" ht="14.25">
      <c r="A14" s="34" t="s">
        <v>48</v>
      </c>
      <c r="C14" s="39"/>
    </row>
    <row r="15" spans="1:3" ht="15" customHeight="1">
      <c r="A15" s="35" t="s">
        <v>15</v>
      </c>
      <c r="B15" s="35" t="s">
        <v>45</v>
      </c>
      <c r="C15" s="43" t="s">
        <v>64</v>
      </c>
    </row>
    <row r="16" spans="1:5" ht="14.25">
      <c r="A16" s="36" t="s">
        <v>31</v>
      </c>
      <c r="B16" s="36">
        <v>4</v>
      </c>
      <c r="C16" s="37">
        <v>37.90092305447803</v>
      </c>
      <c r="D16" s="94">
        <f>C16*$E$1</f>
        <v>3145.776613521676</v>
      </c>
      <c r="E16" s="94">
        <f>D16*0.64</f>
        <v>2013.2970326538727</v>
      </c>
    </row>
    <row r="17" spans="1:5" ht="14.25">
      <c r="A17" s="36" t="s">
        <v>31</v>
      </c>
      <c r="B17" s="38">
        <v>6</v>
      </c>
      <c r="C17" s="37">
        <v>56.85138458171705</v>
      </c>
      <c r="D17" s="94">
        <f>C17*$E$1</f>
        <v>4718.664920282515</v>
      </c>
      <c r="E17" s="94">
        <f>D17*0.64</f>
        <v>3019.9455489808092</v>
      </c>
    </row>
    <row r="18" spans="1:5" ht="14.25">
      <c r="A18" s="36" t="s">
        <v>31</v>
      </c>
      <c r="B18" s="38">
        <v>8</v>
      </c>
      <c r="C18" s="37">
        <v>75.80184610895606</v>
      </c>
      <c r="D18" s="94">
        <f>C18*$E$1</f>
        <v>6291.553227043352</v>
      </c>
      <c r="E18" s="94">
        <f>D18*0.64</f>
        <v>4026.5940653077455</v>
      </c>
    </row>
    <row r="19" spans="1:5" ht="14.25">
      <c r="A19" s="36" t="s">
        <v>31</v>
      </c>
      <c r="B19" s="38">
        <v>10</v>
      </c>
      <c r="C19" s="37">
        <v>94.75230763619508</v>
      </c>
      <c r="D19" s="94">
        <f>C19*$E$1</f>
        <v>7864.441533804192</v>
      </c>
      <c r="E19" s="95">
        <f>D19*0.64</f>
        <v>5033.242581634683</v>
      </c>
    </row>
    <row r="20" spans="1:5" ht="14.25">
      <c r="A20" s="36" t="s">
        <v>31</v>
      </c>
      <c r="B20" s="38">
        <v>12</v>
      </c>
      <c r="C20" s="37">
        <v>113.7027691634341</v>
      </c>
      <c r="D20" s="94">
        <f>C20*$E$1</f>
        <v>9437.32984056503</v>
      </c>
      <c r="E20" s="94">
        <f>D20*0.64</f>
        <v>6039.8910979616185</v>
      </c>
    </row>
    <row r="21" ht="14.25">
      <c r="A21" s="34" t="s">
        <v>49</v>
      </c>
    </row>
    <row r="22" spans="1:3" ht="15" customHeight="1">
      <c r="A22" s="35" t="s">
        <v>15</v>
      </c>
      <c r="B22" s="35" t="s">
        <v>45</v>
      </c>
      <c r="C22" s="43" t="s">
        <v>64</v>
      </c>
    </row>
    <row r="23" spans="1:5" ht="14.25">
      <c r="A23" s="36" t="s">
        <v>32</v>
      </c>
      <c r="B23" s="36">
        <v>4</v>
      </c>
      <c r="C23" s="37">
        <v>40.249251139986036</v>
      </c>
      <c r="D23" s="94">
        <f aca="true" t="shared" si="2" ref="D23:D32">C23*$E$1</f>
        <v>3340.687844618841</v>
      </c>
      <c r="E23" s="94">
        <f aca="true" t="shared" si="3" ref="E23:E32">D23*0.64</f>
        <v>2138.0402205560586</v>
      </c>
    </row>
    <row r="24" spans="1:5" ht="14.25">
      <c r="A24" s="36" t="s">
        <v>32</v>
      </c>
      <c r="B24" s="38">
        <v>6</v>
      </c>
      <c r="C24" s="37">
        <v>60.373876709979044</v>
      </c>
      <c r="D24" s="94">
        <f t="shared" si="2"/>
        <v>5011.03176692826</v>
      </c>
      <c r="E24" s="94">
        <f t="shared" si="3"/>
        <v>3207.060330834087</v>
      </c>
    </row>
    <row r="25" spans="1:5" ht="14.25">
      <c r="A25" s="36" t="s">
        <v>32</v>
      </c>
      <c r="B25" s="38">
        <v>8</v>
      </c>
      <c r="C25" s="37">
        <v>80.49850227997207</v>
      </c>
      <c r="D25" s="94">
        <f t="shared" si="2"/>
        <v>6681.375689237682</v>
      </c>
      <c r="E25" s="94">
        <f t="shared" si="3"/>
        <v>4276.080441112117</v>
      </c>
    </row>
    <row r="26" spans="1:5" ht="14.25">
      <c r="A26" s="36" t="s">
        <v>32</v>
      </c>
      <c r="B26" s="38">
        <v>10</v>
      </c>
      <c r="C26" s="37">
        <v>100.6231278499651</v>
      </c>
      <c r="D26" s="94">
        <f t="shared" si="2"/>
        <v>8351.719611547103</v>
      </c>
      <c r="E26" s="95">
        <f t="shared" si="3"/>
        <v>5345.100551390146</v>
      </c>
    </row>
    <row r="27" spans="1:5" ht="15" thickBot="1">
      <c r="A27" s="46" t="s">
        <v>32</v>
      </c>
      <c r="B27" s="47">
        <v>12</v>
      </c>
      <c r="C27" s="48">
        <v>120.74775341995809</v>
      </c>
      <c r="D27" s="94">
        <f t="shared" si="2"/>
        <v>10022.06353385652</v>
      </c>
      <c r="E27" s="94">
        <f t="shared" si="3"/>
        <v>6414.120661668174</v>
      </c>
    </row>
    <row r="28" spans="1:5" ht="15" thickTop="1">
      <c r="A28" s="44" t="s">
        <v>35</v>
      </c>
      <c r="B28" s="44">
        <v>6</v>
      </c>
      <c r="C28" s="45">
        <v>57.68859085034118</v>
      </c>
      <c r="D28" s="94">
        <f t="shared" si="2"/>
        <v>4788.153040578318</v>
      </c>
      <c r="E28" s="94">
        <f t="shared" si="3"/>
        <v>3064.4179459701236</v>
      </c>
    </row>
    <row r="29" spans="1:5" ht="14.25">
      <c r="A29" s="36" t="s">
        <v>35</v>
      </c>
      <c r="B29" s="38">
        <v>8</v>
      </c>
      <c r="C29" s="37">
        <v>76.91812113378823</v>
      </c>
      <c r="D29" s="94">
        <f t="shared" si="2"/>
        <v>6384.204054104423</v>
      </c>
      <c r="E29" s="94">
        <f t="shared" si="3"/>
        <v>4085.890594626831</v>
      </c>
    </row>
    <row r="30" spans="1:5" ht="14.25">
      <c r="A30" s="36" t="s">
        <v>35</v>
      </c>
      <c r="B30" s="38">
        <v>10</v>
      </c>
      <c r="C30" s="37">
        <v>96.1476514172353</v>
      </c>
      <c r="D30" s="94">
        <f t="shared" si="2"/>
        <v>7980.255067630529</v>
      </c>
      <c r="E30" s="95">
        <f t="shared" si="3"/>
        <v>5107.363243283538</v>
      </c>
    </row>
    <row r="31" spans="1:5" ht="14.25">
      <c r="A31" s="36" t="s">
        <v>35</v>
      </c>
      <c r="B31" s="38">
        <v>12</v>
      </c>
      <c r="C31" s="37">
        <v>115.37718170068236</v>
      </c>
      <c r="D31" s="94">
        <f t="shared" si="2"/>
        <v>9576.306081156636</v>
      </c>
      <c r="E31" s="94">
        <f t="shared" si="3"/>
        <v>6128.835891940247</v>
      </c>
    </row>
    <row r="32" spans="1:5" ht="14.25">
      <c r="A32" s="36" t="s">
        <v>35</v>
      </c>
      <c r="B32" s="38">
        <v>14</v>
      </c>
      <c r="C32" s="37">
        <v>134.60671198412942</v>
      </c>
      <c r="D32" s="94">
        <f t="shared" si="2"/>
        <v>11172.357094682742</v>
      </c>
      <c r="E32" s="94">
        <f t="shared" si="3"/>
        <v>7150.308540596955</v>
      </c>
    </row>
    <row r="33" ht="14.25">
      <c r="C33" s="39"/>
    </row>
    <row r="34" spans="1:3" ht="15">
      <c r="A34" s="40" t="s">
        <v>50</v>
      </c>
      <c r="B34" s="40"/>
      <c r="C34" s="40"/>
    </row>
    <row r="35" ht="14.25">
      <c r="A35" s="34" t="s">
        <v>51</v>
      </c>
    </row>
    <row r="36" spans="1:3" ht="15" customHeight="1">
      <c r="A36" s="35" t="s">
        <v>15</v>
      </c>
      <c r="B36" s="35" t="s">
        <v>45</v>
      </c>
      <c r="C36" s="43" t="s">
        <v>64</v>
      </c>
    </row>
    <row r="37" spans="1:5" ht="14.25">
      <c r="A37" s="36" t="s">
        <v>52</v>
      </c>
      <c r="B37" s="36">
        <v>4</v>
      </c>
      <c r="C37" s="37">
        <v>49.791354788540666</v>
      </c>
      <c r="D37" s="94">
        <f aca="true" t="shared" si="4" ref="D37:D46">C37*$E$1</f>
        <v>4132.682447448875</v>
      </c>
      <c r="E37" s="94">
        <f aca="true" t="shared" si="5" ref="E37:E46">D37*0.64</f>
        <v>2644.91676636728</v>
      </c>
    </row>
    <row r="38" spans="1:5" ht="14.25">
      <c r="A38" s="36" t="s">
        <v>52</v>
      </c>
      <c r="B38" s="38">
        <v>6</v>
      </c>
      <c r="C38" s="37">
        <v>74.68703218281102</v>
      </c>
      <c r="D38" s="94">
        <f t="shared" si="4"/>
        <v>6199.023671173315</v>
      </c>
      <c r="E38" s="94">
        <f t="shared" si="5"/>
        <v>3967.375149550922</v>
      </c>
    </row>
    <row r="39" spans="1:5" ht="14.25">
      <c r="A39" s="36" t="s">
        <v>52</v>
      </c>
      <c r="B39" s="38">
        <v>8</v>
      </c>
      <c r="C39" s="37">
        <v>99.58270957708133</v>
      </c>
      <c r="D39" s="94">
        <f t="shared" si="4"/>
        <v>8265.36489489775</v>
      </c>
      <c r="E39" s="94">
        <f t="shared" si="5"/>
        <v>5289.83353273456</v>
      </c>
    </row>
    <row r="40" spans="1:5" ht="14.25">
      <c r="A40" s="36" t="s">
        <v>52</v>
      </c>
      <c r="B40" s="38">
        <v>10</v>
      </c>
      <c r="C40" s="37">
        <v>124.47838697135171</v>
      </c>
      <c r="D40" s="94">
        <f t="shared" si="4"/>
        <v>10331.706118622193</v>
      </c>
      <c r="E40" s="95">
        <f t="shared" si="5"/>
        <v>6612.291915918204</v>
      </c>
    </row>
    <row r="41" spans="1:5" ht="15" thickBot="1">
      <c r="A41" s="46" t="s">
        <v>52</v>
      </c>
      <c r="B41" s="47">
        <v>12</v>
      </c>
      <c r="C41" s="37">
        <v>149.37406436562205</v>
      </c>
      <c r="D41" s="94">
        <f t="shared" si="4"/>
        <v>12398.04734234663</v>
      </c>
      <c r="E41" s="94">
        <f t="shared" si="5"/>
        <v>7934.750299101844</v>
      </c>
    </row>
    <row r="42" spans="1:5" ht="15" thickTop="1">
      <c r="A42" s="44" t="s">
        <v>53</v>
      </c>
      <c r="B42" s="44">
        <v>4</v>
      </c>
      <c r="C42" s="37">
        <v>46.80010451219953</v>
      </c>
      <c r="D42" s="94">
        <f t="shared" si="4"/>
        <v>3884.408674512561</v>
      </c>
      <c r="E42" s="94">
        <f t="shared" si="5"/>
        <v>2486.021551688039</v>
      </c>
    </row>
    <row r="43" spans="1:5" ht="14.25">
      <c r="A43" s="36" t="s">
        <v>53</v>
      </c>
      <c r="B43" s="38">
        <v>6</v>
      </c>
      <c r="C43" s="37">
        <v>70.20015676829927</v>
      </c>
      <c r="D43" s="94">
        <f t="shared" si="4"/>
        <v>5826.613011768839</v>
      </c>
      <c r="E43" s="94">
        <f t="shared" si="5"/>
        <v>3729.032327532057</v>
      </c>
    </row>
    <row r="44" spans="1:5" ht="14.25">
      <c r="A44" s="36" t="s">
        <v>53</v>
      </c>
      <c r="B44" s="38">
        <v>8</v>
      </c>
      <c r="C44" s="37">
        <v>93.60020902439906</v>
      </c>
      <c r="D44" s="94">
        <f t="shared" si="4"/>
        <v>7768.817349025122</v>
      </c>
      <c r="E44" s="94">
        <f t="shared" si="5"/>
        <v>4972.043103376078</v>
      </c>
    </row>
    <row r="45" spans="1:5" ht="14.25">
      <c r="A45" s="36" t="s">
        <v>53</v>
      </c>
      <c r="B45" s="38">
        <v>10</v>
      </c>
      <c r="C45" s="37">
        <v>117.00026128049876</v>
      </c>
      <c r="D45" s="94">
        <f t="shared" si="4"/>
        <v>9711.021686281398</v>
      </c>
      <c r="E45" s="95">
        <f t="shared" si="5"/>
        <v>6215.053879220095</v>
      </c>
    </row>
    <row r="46" spans="1:5" ht="14.25">
      <c r="A46" s="36" t="s">
        <v>53</v>
      </c>
      <c r="B46" s="38">
        <v>12</v>
      </c>
      <c r="C46" s="37">
        <v>140.40031353659853</v>
      </c>
      <c r="D46" s="94">
        <f t="shared" si="4"/>
        <v>11653.226023537678</v>
      </c>
      <c r="E46" s="94">
        <f t="shared" si="5"/>
        <v>7458.064655064114</v>
      </c>
    </row>
    <row r="47" spans="1:3" ht="14.25">
      <c r="A47" s="34" t="s">
        <v>54</v>
      </c>
      <c r="C47" s="39"/>
    </row>
    <row r="48" spans="1:3" ht="15" customHeight="1">
      <c r="A48" s="35" t="s">
        <v>15</v>
      </c>
      <c r="B48" s="35" t="s">
        <v>45</v>
      </c>
      <c r="C48" s="43" t="s">
        <v>64</v>
      </c>
    </row>
    <row r="49" spans="1:5" ht="14.25">
      <c r="A49" s="36" t="s">
        <v>33</v>
      </c>
      <c r="B49" s="36">
        <v>4</v>
      </c>
      <c r="C49" s="37">
        <v>41.88761957173578</v>
      </c>
      <c r="D49" s="94">
        <f>C49*$E$1</f>
        <v>3476.67242445407</v>
      </c>
      <c r="E49" s="94">
        <f>D49*0.64</f>
        <v>2225.070351650605</v>
      </c>
    </row>
    <row r="50" spans="1:5" ht="14.25">
      <c r="A50" s="36" t="s">
        <v>33</v>
      </c>
      <c r="B50" s="38">
        <v>6</v>
      </c>
      <c r="C50" s="37">
        <v>62.831429357603696</v>
      </c>
      <c r="D50" s="94">
        <f>C50*$E$1</f>
        <v>5215.0086366811065</v>
      </c>
      <c r="E50" s="94">
        <f>D50*0.64</f>
        <v>3337.6055274759083</v>
      </c>
    </row>
    <row r="51" spans="1:5" ht="14.25">
      <c r="A51" s="36" t="s">
        <v>33</v>
      </c>
      <c r="B51" s="38">
        <v>8</v>
      </c>
      <c r="C51" s="37">
        <v>83.77523914347157</v>
      </c>
      <c r="D51" s="94">
        <f>C51*$E$1</f>
        <v>6953.34484890814</v>
      </c>
      <c r="E51" s="94">
        <f>D51*0.64</f>
        <v>4450.14070330121</v>
      </c>
    </row>
    <row r="52" spans="1:5" ht="14.25">
      <c r="A52" s="36" t="s">
        <v>33</v>
      </c>
      <c r="B52" s="38">
        <v>10</v>
      </c>
      <c r="C52" s="37">
        <v>104.71904892933952</v>
      </c>
      <c r="D52" s="94">
        <f>C52*$E$1</f>
        <v>8691.681061135181</v>
      </c>
      <c r="E52" s="95">
        <f>D52*0.64</f>
        <v>5562.675879126516</v>
      </c>
    </row>
    <row r="53" spans="1:5" ht="14.25">
      <c r="A53" s="36" t="s">
        <v>33</v>
      </c>
      <c r="B53" s="38">
        <v>12</v>
      </c>
      <c r="C53" s="37">
        <v>125.66285871520739</v>
      </c>
      <c r="D53" s="94">
        <f>C53*$E$1</f>
        <v>10430.017273362213</v>
      </c>
      <c r="E53" s="94">
        <f>D53*0.64</f>
        <v>6675.211054951817</v>
      </c>
    </row>
    <row r="54" ht="14.25">
      <c r="A54" s="34" t="s">
        <v>182</v>
      </c>
    </row>
    <row r="55" spans="1:3" ht="14.25">
      <c r="A55" s="35" t="s">
        <v>15</v>
      </c>
      <c r="B55" s="35" t="s">
        <v>45</v>
      </c>
      <c r="C55" s="43" t="s">
        <v>64</v>
      </c>
    </row>
    <row r="56" spans="1:5" ht="14.25">
      <c r="A56" s="36" t="s">
        <v>180</v>
      </c>
      <c r="B56" s="36">
        <v>4</v>
      </c>
      <c r="C56" s="37">
        <v>45.092534944209255</v>
      </c>
      <c r="D56" s="94">
        <f aca="true" t="shared" si="6" ref="D56:D65">C56*$E$1</f>
        <v>3742.6804003693683</v>
      </c>
      <c r="E56" s="94">
        <f aca="true" t="shared" si="7" ref="E56:E65">D56*0.64</f>
        <v>2395.3154562363957</v>
      </c>
    </row>
    <row r="57" spans="1:5" ht="14.25">
      <c r="A57" s="36" t="s">
        <v>180</v>
      </c>
      <c r="B57" s="38">
        <v>6</v>
      </c>
      <c r="C57" s="37">
        <v>67.6388024163139</v>
      </c>
      <c r="D57" s="94">
        <f t="shared" si="6"/>
        <v>5614.020600554053</v>
      </c>
      <c r="E57" s="94">
        <f t="shared" si="7"/>
        <v>3592.973184354594</v>
      </c>
    </row>
    <row r="58" spans="1:5" ht="14.25">
      <c r="A58" s="36" t="s">
        <v>180</v>
      </c>
      <c r="B58" s="38">
        <v>8</v>
      </c>
      <c r="C58" s="37">
        <v>90.18506988841851</v>
      </c>
      <c r="D58" s="94">
        <f t="shared" si="6"/>
        <v>7485.3608007387365</v>
      </c>
      <c r="E58" s="94">
        <f t="shared" si="7"/>
        <v>4790.630912472791</v>
      </c>
    </row>
    <row r="59" spans="1:5" ht="14.25">
      <c r="A59" s="36" t="s">
        <v>180</v>
      </c>
      <c r="B59" s="38">
        <v>10</v>
      </c>
      <c r="C59" s="37">
        <v>112.73133736052321</v>
      </c>
      <c r="D59" s="94">
        <f t="shared" si="6"/>
        <v>9356.701000923427</v>
      </c>
      <c r="E59" s="95">
        <f t="shared" si="7"/>
        <v>5988.288640590994</v>
      </c>
    </row>
    <row r="60" spans="1:5" ht="15" thickBot="1">
      <c r="A60" s="46" t="s">
        <v>180</v>
      </c>
      <c r="B60" s="47">
        <v>12</v>
      </c>
      <c r="C60" s="48">
        <v>135.2776048326278</v>
      </c>
      <c r="D60" s="94">
        <f t="shared" si="6"/>
        <v>11228.041201108106</v>
      </c>
      <c r="E60" s="94">
        <f t="shared" si="7"/>
        <v>7185.946368709188</v>
      </c>
    </row>
    <row r="61" spans="1:5" ht="15" thickTop="1">
      <c r="A61" s="44" t="s">
        <v>181</v>
      </c>
      <c r="B61" s="44">
        <v>6</v>
      </c>
      <c r="C61" s="45">
        <v>61.40891272007447</v>
      </c>
      <c r="D61" s="94">
        <f t="shared" si="6"/>
        <v>5096.9397557661805</v>
      </c>
      <c r="E61" s="94">
        <f t="shared" si="7"/>
        <v>3262.0414436903557</v>
      </c>
    </row>
    <row r="62" spans="1:5" ht="14.25">
      <c r="A62" s="44" t="s">
        <v>181</v>
      </c>
      <c r="B62" s="38">
        <v>8</v>
      </c>
      <c r="C62" s="37">
        <v>81.8785502934326</v>
      </c>
      <c r="D62" s="94">
        <f t="shared" si="6"/>
        <v>6795.9196743549055</v>
      </c>
      <c r="E62" s="94">
        <f t="shared" si="7"/>
        <v>4349.38859158714</v>
      </c>
    </row>
    <row r="63" spans="1:5" ht="14.25">
      <c r="A63" s="44" t="s">
        <v>181</v>
      </c>
      <c r="B63" s="38">
        <v>10</v>
      </c>
      <c r="C63" s="37">
        <v>102.34818786679075</v>
      </c>
      <c r="D63" s="94">
        <f t="shared" si="6"/>
        <v>8494.899592943633</v>
      </c>
      <c r="E63" s="95">
        <f t="shared" si="7"/>
        <v>5436.7357394839255</v>
      </c>
    </row>
    <row r="64" spans="1:5" ht="14.25">
      <c r="A64" s="44" t="s">
        <v>181</v>
      </c>
      <c r="B64" s="38">
        <v>12</v>
      </c>
      <c r="C64" s="37">
        <v>122.81782544014894</v>
      </c>
      <c r="D64" s="94">
        <f t="shared" si="6"/>
        <v>10193.879511532361</v>
      </c>
      <c r="E64" s="94">
        <f t="shared" si="7"/>
        <v>6524.082887380711</v>
      </c>
    </row>
    <row r="65" spans="1:5" ht="14.25">
      <c r="A65" s="44" t="s">
        <v>181</v>
      </c>
      <c r="B65" s="38">
        <v>14</v>
      </c>
      <c r="C65" s="37">
        <v>143.28746301350708</v>
      </c>
      <c r="D65" s="94">
        <f t="shared" si="6"/>
        <v>11892.859430121087</v>
      </c>
      <c r="E65" s="94">
        <f t="shared" si="7"/>
        <v>7611.430035277495</v>
      </c>
    </row>
    <row r="66" spans="1:3" ht="15">
      <c r="A66" s="40" t="s">
        <v>55</v>
      </c>
      <c r="B66" s="40"/>
      <c r="C66" s="40"/>
    </row>
    <row r="67" spans="1:3" ht="14.25">
      <c r="A67" s="106" t="s">
        <v>56</v>
      </c>
      <c r="B67" s="107"/>
      <c r="C67" s="43" t="s">
        <v>64</v>
      </c>
    </row>
    <row r="68" spans="1:3" ht="14.25">
      <c r="A68" s="41" t="s">
        <v>23</v>
      </c>
      <c r="B68" s="42"/>
      <c r="C68" s="37">
        <v>2.8644104958295387</v>
      </c>
    </row>
    <row r="69" spans="1:3" ht="14.25">
      <c r="A69" s="41" t="s">
        <v>24</v>
      </c>
      <c r="B69" s="42"/>
      <c r="C69" s="37">
        <v>3.246331895273477</v>
      </c>
    </row>
    <row r="70" spans="1:3" ht="14.25">
      <c r="A70" s="41" t="s">
        <v>37</v>
      </c>
      <c r="B70" s="42"/>
      <c r="C70" s="37">
        <v>3.5009461615694355</v>
      </c>
    </row>
    <row r="71" spans="1:3" ht="14.25">
      <c r="A71" s="41" t="s">
        <v>38</v>
      </c>
      <c r="B71" s="42"/>
      <c r="C71" s="37">
        <v>3.8828675610133745</v>
      </c>
    </row>
    <row r="72" spans="1:3" ht="14.25">
      <c r="A72" s="41" t="s">
        <v>57</v>
      </c>
      <c r="B72" s="42"/>
      <c r="C72" s="37">
        <v>4.137481827309332</v>
      </c>
    </row>
    <row r="73" spans="1:3" ht="14.25">
      <c r="A73" s="41" t="s">
        <v>58</v>
      </c>
      <c r="B73" s="42"/>
      <c r="C73" s="37">
        <v>4.455749660179282</v>
      </c>
    </row>
    <row r="74" spans="1:3" ht="14.25">
      <c r="A74" s="41" t="s">
        <v>59</v>
      </c>
      <c r="B74" s="42"/>
      <c r="C74" s="37">
        <v>0.17189148383859373</v>
      </c>
    </row>
    <row r="75" spans="1:3" ht="14.25">
      <c r="A75" s="41" t="s">
        <v>60</v>
      </c>
      <c r="B75" s="42"/>
      <c r="C75" s="37">
        <v>0.29794523865356254</v>
      </c>
    </row>
    <row r="76" spans="1:3" ht="14.25">
      <c r="A76" s="41" t="s">
        <v>61</v>
      </c>
      <c r="B76" s="42"/>
      <c r="C76" s="37">
        <v>10.725504322502545</v>
      </c>
    </row>
    <row r="77" spans="1:3" ht="14.25">
      <c r="A77" s="41" t="s">
        <v>62</v>
      </c>
      <c r="B77" s="42"/>
      <c r="C77" s="37">
        <v>0.3150853125</v>
      </c>
    </row>
    <row r="78" spans="1:3" ht="14.25">
      <c r="A78" s="41" t="s">
        <v>188</v>
      </c>
      <c r="B78" s="42"/>
      <c r="C78" s="37">
        <v>0.7111925625</v>
      </c>
    </row>
    <row r="79" ht="14.25">
      <c r="A79" s="32" t="s">
        <v>192</v>
      </c>
    </row>
    <row r="262" ht="14.25">
      <c r="K262" s="90">
        <v>44446</v>
      </c>
    </row>
  </sheetData>
  <sheetProtection/>
  <mergeCells count="1">
    <mergeCell ref="A67:B67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80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17.7109375" style="0" customWidth="1"/>
    <col min="2" max="2" width="49.57421875" style="0" customWidth="1"/>
    <col min="3" max="4" width="12.28125" style="0" customWidth="1"/>
    <col min="5" max="5" width="12.28125" style="0" hidden="1" customWidth="1"/>
    <col min="6" max="7" width="9.140625" style="0" hidden="1" customWidth="1"/>
    <col min="8" max="8" width="9.140625" style="57" hidden="1" customWidth="1"/>
    <col min="9" max="9" width="13.28125" style="57" hidden="1" customWidth="1"/>
    <col min="10" max="10" width="9.140625" style="57" hidden="1" customWidth="1"/>
    <col min="11" max="11" width="9.140625" style="0" customWidth="1"/>
  </cols>
  <sheetData>
    <row r="1" spans="1:4" ht="15" thickBot="1">
      <c r="A1" s="108" t="s">
        <v>185</v>
      </c>
      <c r="B1" s="109"/>
      <c r="C1" s="109"/>
      <c r="D1" s="110"/>
    </row>
    <row r="2" spans="1:7" ht="15">
      <c r="A2" s="40" t="s">
        <v>63</v>
      </c>
      <c r="B2" s="40"/>
      <c r="C2" s="40"/>
      <c r="D2" s="40"/>
      <c r="E2" s="40"/>
      <c r="G2" s="89">
        <v>44726</v>
      </c>
    </row>
    <row r="3" spans="1:7" ht="14.25">
      <c r="A3" s="53" t="s">
        <v>44</v>
      </c>
      <c r="F3" s="55" t="s">
        <v>71</v>
      </c>
      <c r="G3" s="55">
        <v>75</v>
      </c>
    </row>
    <row r="4" spans="1:10" ht="15" customHeight="1">
      <c r="A4" s="35" t="s">
        <v>15</v>
      </c>
      <c r="B4" s="35" t="s">
        <v>45</v>
      </c>
      <c r="C4" s="43" t="s">
        <v>64</v>
      </c>
      <c r="D4" s="88" t="s">
        <v>66</v>
      </c>
      <c r="E4" s="56" t="s">
        <v>80</v>
      </c>
      <c r="H4" s="86" t="s">
        <v>79</v>
      </c>
      <c r="I4" s="86" t="s">
        <v>184</v>
      </c>
      <c r="J4" s="87" t="s">
        <v>183</v>
      </c>
    </row>
    <row r="5" spans="1:10" ht="14.25">
      <c r="A5" s="36" t="s">
        <v>46</v>
      </c>
      <c r="B5" s="36">
        <v>4</v>
      </c>
      <c r="C5" s="37">
        <f>'ALL USD '!C4</f>
        <v>45.46557055440993</v>
      </c>
      <c r="D5" s="50">
        <f>J5</f>
        <v>2793.404654862946</v>
      </c>
      <c r="E5" s="37">
        <f aca="true" t="shared" si="0" ref="E5:E14">C5*0.64</f>
        <v>29.097965154822354</v>
      </c>
      <c r="H5" s="58">
        <f>E5*$G$3</f>
        <v>2182.3473866116765</v>
      </c>
      <c r="I5" s="59">
        <f>D5/H5-100%</f>
        <v>0.28</v>
      </c>
      <c r="J5" s="60">
        <f>H5*1.28</f>
        <v>2793.404654862946</v>
      </c>
    </row>
    <row r="6" spans="1:10" ht="14.25">
      <c r="A6" s="36" t="s">
        <v>46</v>
      </c>
      <c r="B6" s="38">
        <v>6</v>
      </c>
      <c r="C6" s="37">
        <f>'ALL USD '!C5</f>
        <v>68.19835583161489</v>
      </c>
      <c r="D6" s="50">
        <f aca="true" t="shared" si="1" ref="D6:D14">J6</f>
        <v>4190.106982294419</v>
      </c>
      <c r="E6" s="37">
        <f t="shared" si="0"/>
        <v>43.64694773223353</v>
      </c>
      <c r="H6" s="58">
        <f aca="true" t="shared" si="2" ref="H6:H14">E6*$G$3</f>
        <v>3273.5210799175147</v>
      </c>
      <c r="I6" s="59">
        <f aca="true" t="shared" si="3" ref="I6:I53">D6/H6-100%</f>
        <v>0.28</v>
      </c>
      <c r="J6" s="60">
        <f aca="true" t="shared" si="4" ref="J6:J14">H6*1.28</f>
        <v>4190.106982294419</v>
      </c>
    </row>
    <row r="7" spans="1:10" ht="14.25">
      <c r="A7" s="36" t="s">
        <v>46</v>
      </c>
      <c r="B7" s="38">
        <v>8</v>
      </c>
      <c r="C7" s="37">
        <f>'ALL USD '!C6</f>
        <v>90.93114110881986</v>
      </c>
      <c r="D7" s="50">
        <f t="shared" si="1"/>
        <v>5586.809309725892</v>
      </c>
      <c r="E7" s="37">
        <f t="shared" si="0"/>
        <v>58.19593030964471</v>
      </c>
      <c r="H7" s="58">
        <f t="shared" si="2"/>
        <v>4364.694773223353</v>
      </c>
      <c r="I7" s="59">
        <f t="shared" si="3"/>
        <v>0.28</v>
      </c>
      <c r="J7" s="60">
        <f t="shared" si="4"/>
        <v>5586.809309725892</v>
      </c>
    </row>
    <row r="8" spans="1:10" ht="14.25">
      <c r="A8" s="36" t="s">
        <v>46</v>
      </c>
      <c r="B8" s="38">
        <v>10</v>
      </c>
      <c r="C8" s="37">
        <f>'ALL USD '!C7</f>
        <v>113.66392638602485</v>
      </c>
      <c r="D8" s="50">
        <f t="shared" si="1"/>
        <v>6983.511637157368</v>
      </c>
      <c r="E8" s="37">
        <f t="shared" si="0"/>
        <v>72.7449128870559</v>
      </c>
      <c r="H8" s="58">
        <f t="shared" si="2"/>
        <v>5455.868466529193</v>
      </c>
      <c r="I8" s="59">
        <f t="shared" si="3"/>
        <v>0.28</v>
      </c>
      <c r="J8" s="60">
        <f t="shared" si="4"/>
        <v>6983.511637157368</v>
      </c>
    </row>
    <row r="9" spans="1:10" ht="15" thickBot="1">
      <c r="A9" s="46" t="s">
        <v>46</v>
      </c>
      <c r="B9" s="47">
        <v>12</v>
      </c>
      <c r="C9" s="48">
        <f>'ALL USD '!C8</f>
        <v>136.39671166322978</v>
      </c>
      <c r="D9" s="51">
        <f t="shared" si="1"/>
        <v>8380.213964588838</v>
      </c>
      <c r="E9" s="37">
        <f t="shared" si="0"/>
        <v>87.29389546446706</v>
      </c>
      <c r="H9" s="58">
        <f t="shared" si="2"/>
        <v>6547.042159835029</v>
      </c>
      <c r="I9" s="59">
        <f t="shared" si="3"/>
        <v>0.28</v>
      </c>
      <c r="J9" s="60">
        <f t="shared" si="4"/>
        <v>8380.213964588838</v>
      </c>
    </row>
    <row r="10" spans="1:10" ht="15" thickTop="1">
      <c r="A10" s="44" t="s">
        <v>47</v>
      </c>
      <c r="B10" s="44">
        <v>4</v>
      </c>
      <c r="C10" s="45">
        <f>'ALL USD '!C9</f>
        <v>42.51112914654213</v>
      </c>
      <c r="D10" s="52">
        <f t="shared" si="1"/>
        <v>2611.8837747635484</v>
      </c>
      <c r="E10" s="37">
        <f t="shared" si="0"/>
        <v>27.207122653786964</v>
      </c>
      <c r="H10" s="58">
        <f t="shared" si="2"/>
        <v>2040.5341990340223</v>
      </c>
      <c r="I10" s="59">
        <f t="shared" si="3"/>
        <v>0.28</v>
      </c>
      <c r="J10" s="60">
        <f t="shared" si="4"/>
        <v>2611.8837747635484</v>
      </c>
    </row>
    <row r="11" spans="1:10" ht="14.25">
      <c r="A11" s="36" t="s">
        <v>47</v>
      </c>
      <c r="B11" s="38">
        <v>6</v>
      </c>
      <c r="C11" s="37">
        <f>'ALL USD '!C10</f>
        <v>63.76669371981322</v>
      </c>
      <c r="D11" s="50">
        <f t="shared" si="1"/>
        <v>3917.8256621453243</v>
      </c>
      <c r="E11" s="37">
        <f t="shared" si="0"/>
        <v>40.81068398068046</v>
      </c>
      <c r="H11" s="58">
        <f t="shared" si="2"/>
        <v>3060.8012985510345</v>
      </c>
      <c r="I11" s="59">
        <f t="shared" si="3"/>
        <v>0.28</v>
      </c>
      <c r="J11" s="60">
        <f t="shared" si="4"/>
        <v>3917.8256621453243</v>
      </c>
    </row>
    <row r="12" spans="1:10" ht="14.25">
      <c r="A12" s="36" t="s">
        <v>47</v>
      </c>
      <c r="B12" s="38">
        <v>8</v>
      </c>
      <c r="C12" s="37">
        <f>'ALL USD '!C11</f>
        <v>85.02225829308426</v>
      </c>
      <c r="D12" s="50">
        <f t="shared" si="1"/>
        <v>5223.767549527097</v>
      </c>
      <c r="E12" s="37">
        <f t="shared" si="0"/>
        <v>54.41424530757393</v>
      </c>
      <c r="H12" s="58">
        <f t="shared" si="2"/>
        <v>4081.0683980680446</v>
      </c>
      <c r="I12" s="59">
        <f t="shared" si="3"/>
        <v>0.28</v>
      </c>
      <c r="J12" s="60">
        <f t="shared" si="4"/>
        <v>5223.767549527097</v>
      </c>
    </row>
    <row r="13" spans="1:10" ht="14.25">
      <c r="A13" s="36" t="s">
        <v>47</v>
      </c>
      <c r="B13" s="38">
        <v>10</v>
      </c>
      <c r="C13" s="37">
        <f>'ALL USD '!C12</f>
        <v>106.2778228663553</v>
      </c>
      <c r="D13" s="50">
        <f t="shared" si="1"/>
        <v>6529.70943690887</v>
      </c>
      <c r="E13" s="37">
        <f t="shared" si="0"/>
        <v>68.01780663446739</v>
      </c>
      <c r="H13" s="58">
        <f t="shared" si="2"/>
        <v>5101.335497585054</v>
      </c>
      <c r="I13" s="59">
        <f t="shared" si="3"/>
        <v>0.28</v>
      </c>
      <c r="J13" s="60">
        <f t="shared" si="4"/>
        <v>6529.70943690887</v>
      </c>
    </row>
    <row r="14" spans="1:10" ht="14.25">
      <c r="A14" s="36" t="s">
        <v>47</v>
      </c>
      <c r="B14" s="38">
        <v>12</v>
      </c>
      <c r="C14" s="37">
        <f>'ALL USD '!C13</f>
        <v>127.53338743962644</v>
      </c>
      <c r="D14" s="50">
        <f t="shared" si="1"/>
        <v>7835.6513242906485</v>
      </c>
      <c r="E14" s="37">
        <f t="shared" si="0"/>
        <v>81.62136796136092</v>
      </c>
      <c r="H14" s="58">
        <f t="shared" si="2"/>
        <v>6121.602597102069</v>
      </c>
      <c r="I14" s="59">
        <f t="shared" si="3"/>
        <v>0.28</v>
      </c>
      <c r="J14" s="60">
        <f t="shared" si="4"/>
        <v>7835.6513242906485</v>
      </c>
    </row>
    <row r="15" spans="1:9" ht="14.25">
      <c r="A15" s="54" t="s">
        <v>48</v>
      </c>
      <c r="C15" s="39"/>
      <c r="D15" s="39"/>
      <c r="H15" s="58"/>
      <c r="I15" s="59"/>
    </row>
    <row r="16" spans="1:9" ht="15" customHeight="1">
      <c r="A16" s="35" t="s">
        <v>15</v>
      </c>
      <c r="B16" s="35" t="s">
        <v>45</v>
      </c>
      <c r="C16" s="43" t="s">
        <v>64</v>
      </c>
      <c r="D16" s="49" t="s">
        <v>66</v>
      </c>
      <c r="H16" s="58"/>
      <c r="I16" s="59"/>
    </row>
    <row r="17" spans="1:10" ht="14.25">
      <c r="A17" s="36" t="s">
        <v>31</v>
      </c>
      <c r="B17" s="36">
        <v>4</v>
      </c>
      <c r="C17" s="37">
        <f>'ALL USD '!C16</f>
        <v>37.90092305447803</v>
      </c>
      <c r="D17" s="50">
        <f>J17</f>
        <v>2255.8629402025326</v>
      </c>
      <c r="E17" s="37">
        <f>C17*0.64</f>
        <v>24.25659075486594</v>
      </c>
      <c r="H17" s="58">
        <f>E17*$G$3</f>
        <v>1819.2443066149456</v>
      </c>
      <c r="I17" s="59">
        <f>D17/H17-100%</f>
        <v>0.24</v>
      </c>
      <c r="J17" s="60">
        <f>H17*1.24</f>
        <v>2255.8629402025326</v>
      </c>
    </row>
    <row r="18" spans="1:10" ht="14.25">
      <c r="A18" s="36" t="s">
        <v>31</v>
      </c>
      <c r="B18" s="38">
        <v>6</v>
      </c>
      <c r="C18" s="37">
        <f>'ALL USD '!C17</f>
        <v>56.85138458171705</v>
      </c>
      <c r="D18" s="50">
        <f>J18</f>
        <v>3383.7944103037985</v>
      </c>
      <c r="E18" s="37">
        <f>C18*0.64</f>
        <v>36.38488613229891</v>
      </c>
      <c r="H18" s="58">
        <f>E18*$G$3</f>
        <v>2728.866459922418</v>
      </c>
      <c r="I18" s="59">
        <f t="shared" si="3"/>
        <v>0.24</v>
      </c>
      <c r="J18" s="60">
        <f>H18*1.24</f>
        <v>3383.7944103037985</v>
      </c>
    </row>
    <row r="19" spans="1:10" ht="14.25">
      <c r="A19" s="36" t="s">
        <v>31</v>
      </c>
      <c r="B19" s="38">
        <v>8</v>
      </c>
      <c r="C19" s="37">
        <f>'ALL USD '!C18</f>
        <v>75.80184610895606</v>
      </c>
      <c r="D19" s="50">
        <f>J19</f>
        <v>4511.725880405065</v>
      </c>
      <c r="E19" s="37">
        <f>C19*0.64</f>
        <v>48.51318150973188</v>
      </c>
      <c r="H19" s="58">
        <f>E19*$G$3</f>
        <v>3638.488613229891</v>
      </c>
      <c r="I19" s="59">
        <f t="shared" si="3"/>
        <v>0.24</v>
      </c>
      <c r="J19" s="60">
        <f>H19*1.24</f>
        <v>4511.725880405065</v>
      </c>
    </row>
    <row r="20" spans="1:10" ht="14.25">
      <c r="A20" s="36" t="s">
        <v>31</v>
      </c>
      <c r="B20" s="38">
        <v>10</v>
      </c>
      <c r="C20" s="37">
        <f>'ALL USD '!C19</f>
        <v>94.75230763619508</v>
      </c>
      <c r="D20" s="50">
        <f>J20</f>
        <v>5639.657350506331</v>
      </c>
      <c r="E20" s="37">
        <f>C20*0.64</f>
        <v>60.641476887164856</v>
      </c>
      <c r="H20" s="58">
        <f>E20*$G$3</f>
        <v>4548.110766537364</v>
      </c>
      <c r="I20" s="59">
        <f t="shared" si="3"/>
        <v>0.24</v>
      </c>
      <c r="J20" s="60">
        <f>H20*1.24</f>
        <v>5639.657350506331</v>
      </c>
    </row>
    <row r="21" spans="1:10" ht="14.25">
      <c r="A21" s="36" t="s">
        <v>31</v>
      </c>
      <c r="B21" s="38">
        <v>12</v>
      </c>
      <c r="C21" s="37">
        <f>'ALL USD '!C20</f>
        <v>113.7027691634341</v>
      </c>
      <c r="D21" s="50">
        <f>J21</f>
        <v>6767.588820607597</v>
      </c>
      <c r="E21" s="37">
        <f>C21*0.64</f>
        <v>72.76977226459782</v>
      </c>
      <c r="H21" s="58">
        <f>E21*$G$3</f>
        <v>5457.732919844836</v>
      </c>
      <c r="I21" s="59">
        <f t="shared" si="3"/>
        <v>0.24</v>
      </c>
      <c r="J21" s="60">
        <f>H21*1.24</f>
        <v>6767.588820607597</v>
      </c>
    </row>
    <row r="22" spans="1:9" ht="14.25">
      <c r="A22" s="54" t="s">
        <v>49</v>
      </c>
      <c r="H22" s="58"/>
      <c r="I22" s="59"/>
    </row>
    <row r="23" spans="1:9" ht="15" customHeight="1">
      <c r="A23" s="35" t="s">
        <v>15</v>
      </c>
      <c r="B23" s="35" t="s">
        <v>45</v>
      </c>
      <c r="C23" s="43" t="s">
        <v>64</v>
      </c>
      <c r="D23" s="49" t="s">
        <v>66</v>
      </c>
      <c r="H23" s="58"/>
      <c r="I23" s="59"/>
    </row>
    <row r="24" spans="1:10" ht="14.25">
      <c r="A24" s="36" t="s">
        <v>32</v>
      </c>
      <c r="B24" s="36">
        <v>4</v>
      </c>
      <c r="C24" s="37">
        <f>'ALL USD '!C23</f>
        <v>40.249251139986036</v>
      </c>
      <c r="D24" s="50">
        <f>J24</f>
        <v>2395.635427851969</v>
      </c>
      <c r="E24" s="37">
        <f aca="true" t="shared" si="5" ref="E24:E33">C24*0.64</f>
        <v>25.759520729591063</v>
      </c>
      <c r="H24" s="58">
        <f aca="true" t="shared" si="6" ref="H24:H33">E24*$G$3</f>
        <v>1931.9640547193299</v>
      </c>
      <c r="I24" s="59">
        <f t="shared" si="3"/>
        <v>0.24</v>
      </c>
      <c r="J24" s="60">
        <f>H24*1.24</f>
        <v>2395.635427851969</v>
      </c>
    </row>
    <row r="25" spans="1:10" ht="14.25">
      <c r="A25" s="36" t="s">
        <v>32</v>
      </c>
      <c r="B25" s="38">
        <v>6</v>
      </c>
      <c r="C25" s="37">
        <f>'ALL USD '!C24</f>
        <v>60.373876709979044</v>
      </c>
      <c r="D25" s="50">
        <f aca="true" t="shared" si="7" ref="D25:D33">J25</f>
        <v>3593.4531417779526</v>
      </c>
      <c r="E25" s="37">
        <f t="shared" si="5"/>
        <v>38.63928109438659</v>
      </c>
      <c r="H25" s="58">
        <f t="shared" si="6"/>
        <v>2897.946082078994</v>
      </c>
      <c r="I25" s="59">
        <f t="shared" si="3"/>
        <v>0.24</v>
      </c>
      <c r="J25" s="60">
        <f>H25*1.24</f>
        <v>3593.4531417779526</v>
      </c>
    </row>
    <row r="26" spans="1:10" ht="14.25">
      <c r="A26" s="36" t="s">
        <v>32</v>
      </c>
      <c r="B26" s="38">
        <v>8</v>
      </c>
      <c r="C26" s="37">
        <f>'ALL USD '!C25</f>
        <v>80.49850227997207</v>
      </c>
      <c r="D26" s="50">
        <f t="shared" si="7"/>
        <v>4791.270855703938</v>
      </c>
      <c r="E26" s="37">
        <f t="shared" si="5"/>
        <v>51.51904145918213</v>
      </c>
      <c r="H26" s="58">
        <f t="shared" si="6"/>
        <v>3863.9281094386597</v>
      </c>
      <c r="I26" s="59">
        <f t="shared" si="3"/>
        <v>0.24</v>
      </c>
      <c r="J26" s="60">
        <f>H26*1.24</f>
        <v>4791.270855703938</v>
      </c>
    </row>
    <row r="27" spans="1:10" ht="14.25">
      <c r="A27" s="36" t="s">
        <v>32</v>
      </c>
      <c r="B27" s="38">
        <v>10</v>
      </c>
      <c r="C27" s="37">
        <f>'ALL USD '!C26</f>
        <v>100.6231278499651</v>
      </c>
      <c r="D27" s="50">
        <f t="shared" si="7"/>
        <v>5989.088569629923</v>
      </c>
      <c r="E27" s="37">
        <f t="shared" si="5"/>
        <v>64.39880182397766</v>
      </c>
      <c r="H27" s="58">
        <f t="shared" si="6"/>
        <v>4829.910136798325</v>
      </c>
      <c r="I27" s="59">
        <f t="shared" si="3"/>
        <v>0.24</v>
      </c>
      <c r="J27" s="60">
        <f>H27*1.24</f>
        <v>5989.088569629923</v>
      </c>
    </row>
    <row r="28" spans="1:10" ht="15" thickBot="1">
      <c r="A28" s="46" t="s">
        <v>32</v>
      </c>
      <c r="B28" s="47">
        <v>12</v>
      </c>
      <c r="C28" s="48">
        <f>'ALL USD '!C27</f>
        <v>120.74775341995809</v>
      </c>
      <c r="D28" s="51">
        <f t="shared" si="7"/>
        <v>7186.906283555905</v>
      </c>
      <c r="E28" s="37">
        <f t="shared" si="5"/>
        <v>77.27856218877318</v>
      </c>
      <c r="H28" s="58">
        <f t="shared" si="6"/>
        <v>5795.892164157988</v>
      </c>
      <c r="I28" s="59">
        <f t="shared" si="3"/>
        <v>0.24</v>
      </c>
      <c r="J28" s="60">
        <f>H28*1.24</f>
        <v>7186.906283555905</v>
      </c>
    </row>
    <row r="29" spans="1:10" ht="15" thickTop="1">
      <c r="A29" s="44" t="s">
        <v>35</v>
      </c>
      <c r="B29" s="44">
        <v>6</v>
      </c>
      <c r="C29" s="45">
        <f>'ALL USD '!C28</f>
        <v>57.68859085034118</v>
      </c>
      <c r="D29" s="52">
        <f t="shared" si="7"/>
        <v>3599.7680690612897</v>
      </c>
      <c r="E29" s="37">
        <f t="shared" si="5"/>
        <v>36.920698144218356</v>
      </c>
      <c r="H29" s="58">
        <f t="shared" si="6"/>
        <v>2769.0523608163767</v>
      </c>
      <c r="I29" s="59">
        <f t="shared" si="3"/>
        <v>0.30000000000000004</v>
      </c>
      <c r="J29" s="60">
        <f>H29*1.3</f>
        <v>3599.7680690612897</v>
      </c>
    </row>
    <row r="30" spans="1:10" ht="14.25">
      <c r="A30" s="36" t="s">
        <v>35</v>
      </c>
      <c r="B30" s="38">
        <v>8</v>
      </c>
      <c r="C30" s="37">
        <f>'ALL USD '!C29</f>
        <v>76.91812113378823</v>
      </c>
      <c r="D30" s="50">
        <f t="shared" si="7"/>
        <v>4799.690758748386</v>
      </c>
      <c r="E30" s="37">
        <f t="shared" si="5"/>
        <v>49.22759752562447</v>
      </c>
      <c r="H30" s="58">
        <f t="shared" si="6"/>
        <v>3692.069814421835</v>
      </c>
      <c r="I30" s="59">
        <f t="shared" si="3"/>
        <v>0.30000000000000004</v>
      </c>
      <c r="J30" s="60">
        <f>H30*1.3</f>
        <v>4799.690758748386</v>
      </c>
    </row>
    <row r="31" spans="1:10" ht="14.25">
      <c r="A31" s="36" t="s">
        <v>35</v>
      </c>
      <c r="B31" s="38">
        <v>10</v>
      </c>
      <c r="C31" s="37">
        <f>'ALL USD '!C30</f>
        <v>96.1476514172353</v>
      </c>
      <c r="D31" s="50">
        <f t="shared" si="7"/>
        <v>5999.6134484354825</v>
      </c>
      <c r="E31" s="37">
        <f t="shared" si="5"/>
        <v>61.534496907030594</v>
      </c>
      <c r="H31" s="58">
        <f t="shared" si="6"/>
        <v>4615.087268027294</v>
      </c>
      <c r="I31" s="59">
        <f t="shared" si="3"/>
        <v>0.30000000000000004</v>
      </c>
      <c r="J31" s="60">
        <f>H31*1.3</f>
        <v>5999.6134484354825</v>
      </c>
    </row>
    <row r="32" spans="1:10" ht="14.25">
      <c r="A32" s="36" t="s">
        <v>35</v>
      </c>
      <c r="B32" s="38">
        <v>12</v>
      </c>
      <c r="C32" s="37">
        <f>'ALL USD '!C31</f>
        <v>115.37718170068236</v>
      </c>
      <c r="D32" s="50">
        <f t="shared" si="7"/>
        <v>7199.536138122579</v>
      </c>
      <c r="E32" s="37">
        <f t="shared" si="5"/>
        <v>73.84139628843671</v>
      </c>
      <c r="H32" s="58">
        <f t="shared" si="6"/>
        <v>5538.104721632753</v>
      </c>
      <c r="I32" s="59">
        <f t="shared" si="3"/>
        <v>0.30000000000000004</v>
      </c>
      <c r="J32" s="60">
        <f>H32*1.3</f>
        <v>7199.536138122579</v>
      </c>
    </row>
    <row r="33" spans="1:10" ht="14.25">
      <c r="A33" s="36" t="s">
        <v>35</v>
      </c>
      <c r="B33" s="38">
        <v>14</v>
      </c>
      <c r="C33" s="37">
        <f>'ALL USD '!C32</f>
        <v>134.60671198412942</v>
      </c>
      <c r="D33" s="50">
        <f t="shared" si="7"/>
        <v>8399.458827809676</v>
      </c>
      <c r="E33" s="37">
        <f t="shared" si="5"/>
        <v>86.14829566984282</v>
      </c>
      <c r="H33" s="58">
        <f t="shared" si="6"/>
        <v>6461.122175238212</v>
      </c>
      <c r="I33" s="59">
        <f t="shared" si="3"/>
        <v>0.30000000000000027</v>
      </c>
      <c r="J33" s="60">
        <f>H33*1.3</f>
        <v>8399.458827809676</v>
      </c>
    </row>
    <row r="34" spans="3:9" ht="14.25">
      <c r="C34" s="39"/>
      <c r="D34" s="39"/>
      <c r="H34" s="58"/>
      <c r="I34" s="59"/>
    </row>
    <row r="35" spans="1:9" ht="15">
      <c r="A35" s="40" t="s">
        <v>50</v>
      </c>
      <c r="B35" s="40"/>
      <c r="C35" s="40"/>
      <c r="D35" s="40"/>
      <c r="H35" s="58"/>
      <c r="I35" s="59"/>
    </row>
    <row r="36" spans="1:9" ht="14.25">
      <c r="A36" s="54" t="s">
        <v>51</v>
      </c>
      <c r="H36" s="58"/>
      <c r="I36" s="59"/>
    </row>
    <row r="37" spans="1:9" ht="15" customHeight="1">
      <c r="A37" s="35" t="s">
        <v>15</v>
      </c>
      <c r="B37" s="35" t="s">
        <v>45</v>
      </c>
      <c r="C37" s="43" t="s">
        <v>64</v>
      </c>
      <c r="D37" s="49" t="s">
        <v>66</v>
      </c>
      <c r="H37" s="58"/>
      <c r="I37" s="59"/>
    </row>
    <row r="38" spans="1:10" ht="14.25">
      <c r="A38" s="36" t="s">
        <v>52</v>
      </c>
      <c r="B38" s="36">
        <v>4</v>
      </c>
      <c r="C38" s="37">
        <f>'ALL USD '!C37</f>
        <v>49.791354788540666</v>
      </c>
      <c r="D38" s="50">
        <f>J38</f>
        <v>3106.9805388049376</v>
      </c>
      <c r="E38" s="37">
        <f aca="true" t="shared" si="8" ref="E38:E47">C38*0.64</f>
        <v>31.866467064666026</v>
      </c>
      <c r="H38" s="58">
        <f aca="true" t="shared" si="9" ref="H38:H47">E38*$G$3</f>
        <v>2389.985029849952</v>
      </c>
      <c r="I38" s="59">
        <f>D38/H38-100%</f>
        <v>0.30000000000000004</v>
      </c>
      <c r="J38" s="60">
        <f aca="true" t="shared" si="10" ref="J38:J47">H38*1.3</f>
        <v>3106.9805388049376</v>
      </c>
    </row>
    <row r="39" spans="1:10" ht="14.25">
      <c r="A39" s="36" t="s">
        <v>52</v>
      </c>
      <c r="B39" s="38">
        <v>6</v>
      </c>
      <c r="C39" s="37">
        <f>'ALL USD '!C38</f>
        <v>74.68703218281102</v>
      </c>
      <c r="D39" s="50">
        <f aca="true" t="shared" si="11" ref="D39:D47">J39</f>
        <v>4660.4708082074085</v>
      </c>
      <c r="E39" s="37">
        <f t="shared" si="8"/>
        <v>47.79970059699906</v>
      </c>
      <c r="H39" s="58">
        <f t="shared" si="9"/>
        <v>3584.9775447749294</v>
      </c>
      <c r="I39" s="59">
        <f t="shared" si="3"/>
        <v>0.30000000000000004</v>
      </c>
      <c r="J39" s="60">
        <f t="shared" si="10"/>
        <v>4660.4708082074085</v>
      </c>
    </row>
    <row r="40" spans="1:10" ht="14.25">
      <c r="A40" s="36" t="s">
        <v>52</v>
      </c>
      <c r="B40" s="38">
        <v>8</v>
      </c>
      <c r="C40" s="37">
        <f>'ALL USD '!C39</f>
        <v>99.58270957708133</v>
      </c>
      <c r="D40" s="50">
        <f t="shared" si="11"/>
        <v>6213.961077609875</v>
      </c>
      <c r="E40" s="37">
        <f t="shared" si="8"/>
        <v>63.73293412933205</v>
      </c>
      <c r="H40" s="58">
        <f t="shared" si="9"/>
        <v>4779.970059699904</v>
      </c>
      <c r="I40" s="59">
        <f t="shared" si="3"/>
        <v>0.30000000000000004</v>
      </c>
      <c r="J40" s="60">
        <f t="shared" si="10"/>
        <v>6213.961077609875</v>
      </c>
    </row>
    <row r="41" spans="1:10" ht="14.25">
      <c r="A41" s="36" t="s">
        <v>52</v>
      </c>
      <c r="B41" s="38">
        <v>10</v>
      </c>
      <c r="C41" s="37">
        <f>'ALL USD '!C40</f>
        <v>124.47838697135171</v>
      </c>
      <c r="D41" s="50">
        <f t="shared" si="11"/>
        <v>7767.451347012347</v>
      </c>
      <c r="E41" s="37">
        <f t="shared" si="8"/>
        <v>79.6661676616651</v>
      </c>
      <c r="H41" s="58">
        <f t="shared" si="9"/>
        <v>5974.962574624882</v>
      </c>
      <c r="I41" s="59">
        <f t="shared" si="3"/>
        <v>0.30000000000000004</v>
      </c>
      <c r="J41" s="60">
        <f t="shared" si="10"/>
        <v>7767.451347012347</v>
      </c>
    </row>
    <row r="42" spans="1:10" ht="15" thickBot="1">
      <c r="A42" s="46" t="s">
        <v>52</v>
      </c>
      <c r="B42" s="47">
        <v>12</v>
      </c>
      <c r="C42" s="48">
        <f>'ALL USD '!C41</f>
        <v>149.37406436562205</v>
      </c>
      <c r="D42" s="51">
        <f t="shared" si="11"/>
        <v>9320.941616414817</v>
      </c>
      <c r="E42" s="37">
        <f t="shared" si="8"/>
        <v>95.59940119399812</v>
      </c>
      <c r="H42" s="58">
        <f t="shared" si="9"/>
        <v>7169.955089549859</v>
      </c>
      <c r="I42" s="59">
        <f t="shared" si="3"/>
        <v>0.30000000000000004</v>
      </c>
      <c r="J42" s="60">
        <f t="shared" si="10"/>
        <v>9320.941616414817</v>
      </c>
    </row>
    <row r="43" spans="1:10" ht="15" thickTop="1">
      <c r="A43" s="44" t="s">
        <v>53</v>
      </c>
      <c r="B43" s="44">
        <v>4</v>
      </c>
      <c r="C43" s="45">
        <f>'ALL USD '!C42</f>
        <v>46.80010451219953</v>
      </c>
      <c r="D43" s="52">
        <f t="shared" si="11"/>
        <v>2920.326521561251</v>
      </c>
      <c r="E43" s="37">
        <f t="shared" si="8"/>
        <v>29.9520668878077</v>
      </c>
      <c r="H43" s="58">
        <f t="shared" si="9"/>
        <v>2246.4050165855774</v>
      </c>
      <c r="I43" s="59">
        <f t="shared" si="3"/>
        <v>0.30000000000000004</v>
      </c>
      <c r="J43" s="60">
        <f t="shared" si="10"/>
        <v>2920.326521561251</v>
      </c>
    </row>
    <row r="44" spans="1:10" ht="14.25">
      <c r="A44" s="36" t="s">
        <v>53</v>
      </c>
      <c r="B44" s="38">
        <v>6</v>
      </c>
      <c r="C44" s="37">
        <f>'ALL USD '!C43</f>
        <v>70.20015676829927</v>
      </c>
      <c r="D44" s="50">
        <f t="shared" si="11"/>
        <v>4380.489782341875</v>
      </c>
      <c r="E44" s="37">
        <f t="shared" si="8"/>
        <v>44.92810033171153</v>
      </c>
      <c r="H44" s="58">
        <f t="shared" si="9"/>
        <v>3369.607524878365</v>
      </c>
      <c r="I44" s="59">
        <f t="shared" si="3"/>
        <v>0.30000000000000027</v>
      </c>
      <c r="J44" s="60">
        <f t="shared" si="10"/>
        <v>4380.489782341875</v>
      </c>
    </row>
    <row r="45" spans="1:10" ht="14.25">
      <c r="A45" s="36" t="s">
        <v>53</v>
      </c>
      <c r="B45" s="38">
        <v>8</v>
      </c>
      <c r="C45" s="37">
        <f>'ALL USD '!C44</f>
        <v>93.60020902439906</v>
      </c>
      <c r="D45" s="50">
        <f t="shared" si="11"/>
        <v>5840.653043122502</v>
      </c>
      <c r="E45" s="37">
        <f t="shared" si="8"/>
        <v>59.9041337756154</v>
      </c>
      <c r="H45" s="58">
        <f t="shared" si="9"/>
        <v>4492.810033171155</v>
      </c>
      <c r="I45" s="59">
        <f t="shared" si="3"/>
        <v>0.30000000000000004</v>
      </c>
      <c r="J45" s="60">
        <f t="shared" si="10"/>
        <v>5840.653043122502</v>
      </c>
    </row>
    <row r="46" spans="1:10" ht="14.25">
      <c r="A46" s="36" t="s">
        <v>53</v>
      </c>
      <c r="B46" s="38">
        <v>10</v>
      </c>
      <c r="C46" s="37">
        <f>'ALL USD '!C45</f>
        <v>117.00026128049876</v>
      </c>
      <c r="D46" s="50">
        <f t="shared" si="11"/>
        <v>7300.816303903123</v>
      </c>
      <c r="E46" s="37">
        <f t="shared" si="8"/>
        <v>74.88016721951921</v>
      </c>
      <c r="H46" s="58">
        <f t="shared" si="9"/>
        <v>5616.012541463941</v>
      </c>
      <c r="I46" s="59">
        <f t="shared" si="3"/>
        <v>0.30000000000000004</v>
      </c>
      <c r="J46" s="60">
        <f t="shared" si="10"/>
        <v>7300.816303903123</v>
      </c>
    </row>
    <row r="47" spans="1:10" ht="14.25">
      <c r="A47" s="36" t="s">
        <v>53</v>
      </c>
      <c r="B47" s="38">
        <v>12</v>
      </c>
      <c r="C47" s="37">
        <f>'ALL USD '!C46</f>
        <v>140.40031353659853</v>
      </c>
      <c r="D47" s="50">
        <f t="shared" si="11"/>
        <v>8760.97956468375</v>
      </c>
      <c r="E47" s="37">
        <f t="shared" si="8"/>
        <v>89.85620066342307</v>
      </c>
      <c r="H47" s="58">
        <f t="shared" si="9"/>
        <v>6739.21504975673</v>
      </c>
      <c r="I47" s="59">
        <f t="shared" si="3"/>
        <v>0.30000000000000027</v>
      </c>
      <c r="J47" s="60">
        <f t="shared" si="10"/>
        <v>8760.97956468375</v>
      </c>
    </row>
    <row r="48" spans="1:9" ht="14.25">
      <c r="A48" s="54" t="s">
        <v>54</v>
      </c>
      <c r="C48" s="39"/>
      <c r="D48" s="39"/>
      <c r="H48" s="58"/>
      <c r="I48" s="59"/>
    </row>
    <row r="49" spans="1:9" ht="15" customHeight="1">
      <c r="A49" s="35" t="s">
        <v>15</v>
      </c>
      <c r="B49" s="35" t="s">
        <v>45</v>
      </c>
      <c r="C49" s="43" t="s">
        <v>64</v>
      </c>
      <c r="D49" s="49" t="s">
        <v>66</v>
      </c>
      <c r="H49" s="58"/>
      <c r="I49" s="59"/>
    </row>
    <row r="50" spans="1:10" ht="14.25">
      <c r="A50" s="36" t="s">
        <v>33</v>
      </c>
      <c r="B50" s="36">
        <v>4</v>
      </c>
      <c r="C50" s="37">
        <f>'ALL USD '!C49</f>
        <v>41.88761957173578</v>
      </c>
      <c r="D50" s="50">
        <f>J50</f>
        <v>2493.151116909714</v>
      </c>
      <c r="E50" s="37">
        <f>C50*0.64</f>
        <v>26.808076525910902</v>
      </c>
      <c r="H50" s="58">
        <f>E50*$G$3</f>
        <v>2010.6057394433176</v>
      </c>
      <c r="I50" s="59">
        <f t="shared" si="3"/>
        <v>0.24</v>
      </c>
      <c r="J50" s="60">
        <f>H50*1.24</f>
        <v>2493.151116909714</v>
      </c>
    </row>
    <row r="51" spans="1:10" ht="14.25">
      <c r="A51" s="36" t="s">
        <v>33</v>
      </c>
      <c r="B51" s="38">
        <v>6</v>
      </c>
      <c r="C51" s="37">
        <f>'ALL USD '!C50</f>
        <v>62.831429357603696</v>
      </c>
      <c r="D51" s="50">
        <f>J51</f>
        <v>3739.7266753645717</v>
      </c>
      <c r="E51" s="37">
        <f>C51*0.64</f>
        <v>40.212114788866366</v>
      </c>
      <c r="H51" s="58">
        <f>E51*$G$3</f>
        <v>3015.9086091649774</v>
      </c>
      <c r="I51" s="59">
        <f t="shared" si="3"/>
        <v>0.24</v>
      </c>
      <c r="J51" s="60">
        <f>H51*1.24</f>
        <v>3739.7266753645717</v>
      </c>
    </row>
    <row r="52" spans="1:10" ht="14.25">
      <c r="A52" s="36" t="s">
        <v>33</v>
      </c>
      <c r="B52" s="38">
        <v>8</v>
      </c>
      <c r="C52" s="37">
        <f>'ALL USD '!C51</f>
        <v>83.77523914347157</v>
      </c>
      <c r="D52" s="50">
        <f>J52</f>
        <v>4986.302233819428</v>
      </c>
      <c r="E52" s="37">
        <f>C52*0.64</f>
        <v>53.616153051821804</v>
      </c>
      <c r="H52" s="58">
        <f>E52*$G$3</f>
        <v>4021.211478886635</v>
      </c>
      <c r="I52" s="59">
        <f t="shared" si="3"/>
        <v>0.24</v>
      </c>
      <c r="J52" s="60">
        <f>H52*1.24</f>
        <v>4986.302233819428</v>
      </c>
    </row>
    <row r="53" spans="1:10" ht="14.25">
      <c r="A53" s="36" t="s">
        <v>33</v>
      </c>
      <c r="B53" s="38">
        <v>10</v>
      </c>
      <c r="C53" s="37">
        <f>'ALL USD '!C52</f>
        <v>104.71904892933952</v>
      </c>
      <c r="D53" s="50">
        <f>J53</f>
        <v>6232.877792274288</v>
      </c>
      <c r="E53" s="37">
        <f>C53*0.64</f>
        <v>67.02019131477729</v>
      </c>
      <c r="H53" s="58">
        <f>E53*$G$3</f>
        <v>5026.514348608297</v>
      </c>
      <c r="I53" s="59">
        <f t="shared" si="3"/>
        <v>0.24</v>
      </c>
      <c r="J53" s="60">
        <f>H53*1.24</f>
        <v>6232.877792274288</v>
      </c>
    </row>
    <row r="54" spans="1:10" ht="14.25">
      <c r="A54" s="36" t="s">
        <v>33</v>
      </c>
      <c r="B54" s="38">
        <v>12</v>
      </c>
      <c r="C54" s="37">
        <f>'ALL USD '!C53</f>
        <v>125.66285871520739</v>
      </c>
      <c r="D54" s="50">
        <f>J54</f>
        <v>7479.4533507291435</v>
      </c>
      <c r="E54" s="37">
        <f>C54*0.64</f>
        <v>80.42422957773273</v>
      </c>
      <c r="H54" s="58">
        <f>E54*$G$3</f>
        <v>6031.817218329955</v>
      </c>
      <c r="I54" s="59">
        <f>D54/H54-100%</f>
        <v>0.24</v>
      </c>
      <c r="J54" s="60">
        <f>H54*1.24</f>
        <v>7479.4533507291435</v>
      </c>
    </row>
    <row r="55" ht="14.25">
      <c r="A55" s="34" t="s">
        <v>182</v>
      </c>
    </row>
    <row r="56" spans="1:3" ht="14.25">
      <c r="A56" s="35" t="s">
        <v>15</v>
      </c>
      <c r="B56" s="35" t="s">
        <v>45</v>
      </c>
      <c r="C56" s="43" t="s">
        <v>64</v>
      </c>
    </row>
    <row r="57" spans="1:10" ht="14.25">
      <c r="A57" s="36" t="s">
        <v>180</v>
      </c>
      <c r="B57" s="36">
        <v>4</v>
      </c>
      <c r="C57" s="37">
        <f>'ALL USD '!C56</f>
        <v>45.092534944209255</v>
      </c>
      <c r="D57" s="50">
        <f>J57</f>
        <v>2813.7741805186574</v>
      </c>
      <c r="E57" s="37">
        <f aca="true" t="shared" si="12" ref="E57:E66">C57*0.64</f>
        <v>28.859222364293924</v>
      </c>
      <c r="H57" s="58">
        <f>E57*$G$3</f>
        <v>2164.441677322044</v>
      </c>
      <c r="I57" s="59">
        <f>D57/H57-100%</f>
        <v>0.30000000000000004</v>
      </c>
      <c r="J57" s="60">
        <f>H57*1.3</f>
        <v>2813.7741805186574</v>
      </c>
    </row>
    <row r="58" spans="1:10" ht="14.25">
      <c r="A58" s="36" t="s">
        <v>180</v>
      </c>
      <c r="B58" s="38">
        <v>6</v>
      </c>
      <c r="C58" s="37">
        <f>'ALL USD '!C57</f>
        <v>67.6388024163139</v>
      </c>
      <c r="D58" s="50">
        <f aca="true" t="shared" si="13" ref="D58:D66">J58</f>
        <v>4220.661270777987</v>
      </c>
      <c r="E58" s="37">
        <f t="shared" si="12"/>
        <v>43.28883354644089</v>
      </c>
      <c r="H58" s="58">
        <f aca="true" t="shared" si="14" ref="H58:H66">E58*$G$3</f>
        <v>3246.662515983067</v>
      </c>
      <c r="I58" s="59">
        <f aca="true" t="shared" si="15" ref="I58:I66">D58/H58-100%</f>
        <v>0.30000000000000004</v>
      </c>
      <c r="J58" s="60">
        <f>H58*1.3</f>
        <v>4220.661270777987</v>
      </c>
    </row>
    <row r="59" spans="1:10" ht="14.25">
      <c r="A59" s="36" t="s">
        <v>180</v>
      </c>
      <c r="B59" s="38">
        <v>8</v>
      </c>
      <c r="C59" s="37">
        <f>'ALL USD '!C58</f>
        <v>90.18506988841851</v>
      </c>
      <c r="D59" s="50">
        <f t="shared" si="13"/>
        <v>5627.548361037315</v>
      </c>
      <c r="E59" s="37">
        <f t="shared" si="12"/>
        <v>57.71844472858785</v>
      </c>
      <c r="H59" s="58">
        <f t="shared" si="14"/>
        <v>4328.883354644088</v>
      </c>
      <c r="I59" s="59">
        <f t="shared" si="15"/>
        <v>0.30000000000000004</v>
      </c>
      <c r="J59" s="60">
        <f>H59*1.3</f>
        <v>5627.548361037315</v>
      </c>
    </row>
    <row r="60" spans="1:10" ht="14.25">
      <c r="A60" s="36" t="s">
        <v>180</v>
      </c>
      <c r="B60" s="38">
        <v>10</v>
      </c>
      <c r="C60" s="37">
        <f>'ALL USD '!C59</f>
        <v>112.73133736052321</v>
      </c>
      <c r="D60" s="50">
        <f t="shared" si="13"/>
        <v>7034.435451296648</v>
      </c>
      <c r="E60" s="37">
        <f t="shared" si="12"/>
        <v>72.14805591073485</v>
      </c>
      <c r="H60" s="58">
        <f t="shared" si="14"/>
        <v>5411.104193305114</v>
      </c>
      <c r="I60" s="59">
        <f t="shared" si="15"/>
        <v>0.30000000000000004</v>
      </c>
      <c r="J60" s="60">
        <f>H60*1.3</f>
        <v>7034.435451296648</v>
      </c>
    </row>
    <row r="61" spans="1:10" ht="15" thickBot="1">
      <c r="A61" s="46" t="s">
        <v>180</v>
      </c>
      <c r="B61" s="47">
        <v>12</v>
      </c>
      <c r="C61" s="48">
        <f>'ALL USD '!C60</f>
        <v>135.2776048326278</v>
      </c>
      <c r="D61" s="51">
        <f t="shared" si="13"/>
        <v>8441.322541555974</v>
      </c>
      <c r="E61" s="37">
        <f t="shared" si="12"/>
        <v>86.57766709288178</v>
      </c>
      <c r="H61" s="58">
        <f t="shared" si="14"/>
        <v>6493.325031966134</v>
      </c>
      <c r="I61" s="59">
        <f t="shared" si="15"/>
        <v>0.30000000000000004</v>
      </c>
      <c r="J61" s="60">
        <f>H61*1.3</f>
        <v>8441.322541555974</v>
      </c>
    </row>
    <row r="62" spans="1:10" ht="15" thickTop="1">
      <c r="A62" s="44" t="s">
        <v>181</v>
      </c>
      <c r="B62" s="44">
        <v>6</v>
      </c>
      <c r="C62" s="45">
        <f>'ALL USD '!C61</f>
        <v>61.40891272007447</v>
      </c>
      <c r="D62" s="52">
        <f t="shared" si="13"/>
        <v>4126.678934789004</v>
      </c>
      <c r="E62" s="37">
        <f t="shared" si="12"/>
        <v>39.30170414084766</v>
      </c>
      <c r="H62" s="58">
        <f t="shared" si="14"/>
        <v>2947.6278105635747</v>
      </c>
      <c r="I62" s="59">
        <f t="shared" si="15"/>
        <v>0.3999999999999999</v>
      </c>
      <c r="J62" s="60">
        <f>H62*1.4</f>
        <v>4126.678934789004</v>
      </c>
    </row>
    <row r="63" spans="1:10" ht="14.25">
      <c r="A63" s="44" t="s">
        <v>181</v>
      </c>
      <c r="B63" s="38">
        <v>8</v>
      </c>
      <c r="C63" s="37">
        <f>'ALL USD '!C62</f>
        <v>81.8785502934326</v>
      </c>
      <c r="D63" s="50">
        <f t="shared" si="13"/>
        <v>5502.23857971867</v>
      </c>
      <c r="E63" s="37">
        <f t="shared" si="12"/>
        <v>52.40227218779686</v>
      </c>
      <c r="H63" s="58">
        <f t="shared" si="14"/>
        <v>3930.1704140847646</v>
      </c>
      <c r="I63" s="59">
        <f t="shared" si="15"/>
        <v>0.3999999999999999</v>
      </c>
      <c r="J63" s="60">
        <f>H63*1.4</f>
        <v>5502.23857971867</v>
      </c>
    </row>
    <row r="64" spans="1:10" ht="14.25">
      <c r="A64" s="44" t="s">
        <v>181</v>
      </c>
      <c r="B64" s="38">
        <v>10</v>
      </c>
      <c r="C64" s="37">
        <f>'ALL USD '!C63</f>
        <v>102.34818786679075</v>
      </c>
      <c r="D64" s="50">
        <f t="shared" si="13"/>
        <v>6877.798224648339</v>
      </c>
      <c r="E64" s="37">
        <f t="shared" si="12"/>
        <v>65.50284023474609</v>
      </c>
      <c r="H64" s="58">
        <f t="shared" si="14"/>
        <v>4912.713017605956</v>
      </c>
      <c r="I64" s="59">
        <f t="shared" si="15"/>
        <v>0.3999999999999999</v>
      </c>
      <c r="J64" s="60">
        <f>H64*1.4</f>
        <v>6877.798224648339</v>
      </c>
    </row>
    <row r="65" spans="1:10" ht="14.25">
      <c r="A65" s="44" t="s">
        <v>181</v>
      </c>
      <c r="B65" s="38">
        <v>12</v>
      </c>
      <c r="C65" s="37">
        <f>'ALL USD '!C64</f>
        <v>122.81782544014894</v>
      </c>
      <c r="D65" s="50">
        <f t="shared" si="13"/>
        <v>8253.357869578009</v>
      </c>
      <c r="E65" s="37">
        <f t="shared" si="12"/>
        <v>78.60340828169532</v>
      </c>
      <c r="H65" s="58">
        <f t="shared" si="14"/>
        <v>5895.255621127149</v>
      </c>
      <c r="I65" s="59">
        <f t="shared" si="15"/>
        <v>0.3999999999999999</v>
      </c>
      <c r="J65" s="60">
        <f>H65*1.4</f>
        <v>8253.357869578009</v>
      </c>
    </row>
    <row r="66" spans="1:10" ht="14.25">
      <c r="A66" s="44" t="s">
        <v>181</v>
      </c>
      <c r="B66" s="38">
        <v>14</v>
      </c>
      <c r="C66" s="37">
        <f>'ALL USD '!C65</f>
        <v>143.28746301350708</v>
      </c>
      <c r="D66" s="50">
        <f t="shared" si="13"/>
        <v>9628.917514507675</v>
      </c>
      <c r="E66" s="37">
        <f t="shared" si="12"/>
        <v>91.70397632864453</v>
      </c>
      <c r="H66" s="58">
        <f t="shared" si="14"/>
        <v>6877.79822464834</v>
      </c>
      <c r="I66" s="59">
        <f t="shared" si="15"/>
        <v>0.3999999999999999</v>
      </c>
      <c r="J66" s="60">
        <f>H66*1.4</f>
        <v>9628.917514507675</v>
      </c>
    </row>
    <row r="67" spans="1:4" ht="15">
      <c r="A67" s="40" t="s">
        <v>55</v>
      </c>
      <c r="B67" s="40"/>
      <c r="C67" s="40"/>
      <c r="D67" s="40"/>
    </row>
    <row r="68" spans="1:4" ht="14.25">
      <c r="A68" s="106" t="s">
        <v>56</v>
      </c>
      <c r="B68" s="107"/>
      <c r="C68" s="43" t="s">
        <v>64</v>
      </c>
      <c r="D68" s="49" t="s">
        <v>66</v>
      </c>
    </row>
    <row r="69" spans="1:10" ht="14.25">
      <c r="A69" s="41" t="s">
        <v>23</v>
      </c>
      <c r="B69" s="42"/>
      <c r="C69" s="37">
        <f>'ALL USD '!C68</f>
        <v>2.8644104958295387</v>
      </c>
      <c r="D69" s="50">
        <f>J69</f>
        <v>209.46001750753504</v>
      </c>
      <c r="E69" s="37">
        <f aca="true" t="shared" si="16" ref="E69:E79">C69*0.65</f>
        <v>1.8618668222892</v>
      </c>
      <c r="H69" s="58">
        <f>E69*$G$3</f>
        <v>139.64001167169002</v>
      </c>
      <c r="I69" s="59">
        <f aca="true" t="shared" si="17" ref="I69:I79">D69/H69-100%</f>
        <v>0.5</v>
      </c>
      <c r="J69" s="60">
        <f aca="true" t="shared" si="18" ref="J69:J79">H69*1.5</f>
        <v>209.46001750753504</v>
      </c>
    </row>
    <row r="70" spans="1:10" ht="14.25">
      <c r="A70" s="41" t="s">
        <v>24</v>
      </c>
      <c r="B70" s="42"/>
      <c r="C70" s="37">
        <f>'ALL USD '!C69</f>
        <v>3.246331895273477</v>
      </c>
      <c r="D70" s="50">
        <f aca="true" t="shared" si="19" ref="D70:D77">J70</f>
        <v>237.38801984187302</v>
      </c>
      <c r="E70" s="37">
        <f t="shared" si="16"/>
        <v>2.11011573192776</v>
      </c>
      <c r="H70" s="58">
        <f aca="true" t="shared" si="20" ref="H70:H79">E70*$G$3</f>
        <v>158.258679894582</v>
      </c>
      <c r="I70" s="59">
        <f t="shared" si="17"/>
        <v>0.5</v>
      </c>
      <c r="J70" s="60">
        <f t="shared" si="18"/>
        <v>237.38801984187302</v>
      </c>
    </row>
    <row r="71" spans="1:10" ht="14.25">
      <c r="A71" s="41" t="s">
        <v>37</v>
      </c>
      <c r="B71" s="42"/>
      <c r="C71" s="37">
        <f>'ALL USD '!C70</f>
        <v>3.5009461615694355</v>
      </c>
      <c r="D71" s="50">
        <f t="shared" si="19"/>
        <v>256.006688064765</v>
      </c>
      <c r="E71" s="37">
        <f t="shared" si="16"/>
        <v>2.2756150050201334</v>
      </c>
      <c r="H71" s="58">
        <f t="shared" si="20"/>
        <v>170.67112537651</v>
      </c>
      <c r="I71" s="59">
        <f t="shared" si="17"/>
        <v>0.5</v>
      </c>
      <c r="J71" s="60">
        <f t="shared" si="18"/>
        <v>256.006688064765</v>
      </c>
    </row>
    <row r="72" spans="1:10" ht="14.25">
      <c r="A72" s="41" t="s">
        <v>38</v>
      </c>
      <c r="B72" s="42"/>
      <c r="C72" s="37">
        <f>'ALL USD '!C71</f>
        <v>3.8828675610133745</v>
      </c>
      <c r="D72" s="50">
        <f t="shared" si="19"/>
        <v>283.93469039910303</v>
      </c>
      <c r="E72" s="37">
        <f t="shared" si="16"/>
        <v>2.5238639146586936</v>
      </c>
      <c r="H72" s="58">
        <f t="shared" si="20"/>
        <v>189.28979359940203</v>
      </c>
      <c r="I72" s="59">
        <f t="shared" si="17"/>
        <v>0.5</v>
      </c>
      <c r="J72" s="60">
        <f t="shared" si="18"/>
        <v>283.93469039910303</v>
      </c>
    </row>
    <row r="73" spans="1:10" ht="14.25">
      <c r="A73" s="41" t="s">
        <v>57</v>
      </c>
      <c r="B73" s="42"/>
      <c r="C73" s="37">
        <f>'ALL USD '!C72</f>
        <v>4.137481827309332</v>
      </c>
      <c r="D73" s="50">
        <f t="shared" si="19"/>
        <v>302.5533586219949</v>
      </c>
      <c r="E73" s="37">
        <f t="shared" si="16"/>
        <v>2.689363187751066</v>
      </c>
      <c r="H73" s="58">
        <f t="shared" si="20"/>
        <v>201.70223908132994</v>
      </c>
      <c r="I73" s="59">
        <f t="shared" si="17"/>
        <v>0.5</v>
      </c>
      <c r="J73" s="60">
        <f t="shared" si="18"/>
        <v>302.5533586219949</v>
      </c>
    </row>
    <row r="74" spans="1:10" ht="14.25">
      <c r="A74" s="41" t="s">
        <v>58</v>
      </c>
      <c r="B74" s="42"/>
      <c r="C74" s="37">
        <f>'ALL USD '!C73</f>
        <v>4.455749660179282</v>
      </c>
      <c r="D74" s="50">
        <f t="shared" si="19"/>
        <v>325.82669390060994</v>
      </c>
      <c r="E74" s="37">
        <f t="shared" si="16"/>
        <v>2.896237279116533</v>
      </c>
      <c r="H74" s="58">
        <f t="shared" si="20"/>
        <v>217.21779593373998</v>
      </c>
      <c r="I74" s="59">
        <f t="shared" si="17"/>
        <v>0.4999999999999998</v>
      </c>
      <c r="J74" s="60">
        <f t="shared" si="18"/>
        <v>325.82669390060994</v>
      </c>
    </row>
    <row r="75" spans="1:10" ht="14.25">
      <c r="A75" s="41" t="s">
        <v>59</v>
      </c>
      <c r="B75" s="42"/>
      <c r="C75" s="37">
        <f>'ALL USD '!C74</f>
        <v>0.17189148383859373</v>
      </c>
      <c r="D75" s="50">
        <f t="shared" si="19"/>
        <v>12.569564755697169</v>
      </c>
      <c r="E75" s="37">
        <f t="shared" si="16"/>
        <v>0.11172946449508593</v>
      </c>
      <c r="H75" s="58">
        <f t="shared" si="20"/>
        <v>8.379709837131445</v>
      </c>
      <c r="I75" s="59">
        <f t="shared" si="17"/>
        <v>0.5</v>
      </c>
      <c r="J75" s="60">
        <f t="shared" si="18"/>
        <v>12.569564755697169</v>
      </c>
    </row>
    <row r="76" spans="1:10" ht="14.25">
      <c r="A76" s="41" t="s">
        <v>60</v>
      </c>
      <c r="B76" s="42"/>
      <c r="C76" s="37">
        <f>'ALL USD '!C75</f>
        <v>0.29794523865356254</v>
      </c>
      <c r="D76" s="50">
        <f t="shared" si="19"/>
        <v>21.787245576541764</v>
      </c>
      <c r="E76" s="37">
        <f t="shared" si="16"/>
        <v>0.19366440512481567</v>
      </c>
      <c r="H76" s="58">
        <f t="shared" si="20"/>
        <v>14.524830384361175</v>
      </c>
      <c r="I76" s="59">
        <f t="shared" si="17"/>
        <v>0.5</v>
      </c>
      <c r="J76" s="60">
        <f t="shared" si="18"/>
        <v>21.787245576541764</v>
      </c>
    </row>
    <row r="77" spans="1:10" ht="14.25">
      <c r="A77" s="41" t="s">
        <v>61</v>
      </c>
      <c r="B77" s="42"/>
      <c r="C77" s="37">
        <f>'ALL USD '!C76</f>
        <v>10.725504322502545</v>
      </c>
      <c r="D77" s="50">
        <f t="shared" si="19"/>
        <v>784.3025035829986</v>
      </c>
      <c r="E77" s="37">
        <f t="shared" si="16"/>
        <v>6.9715778096266545</v>
      </c>
      <c r="H77" s="58">
        <f t="shared" si="20"/>
        <v>522.8683357219991</v>
      </c>
      <c r="I77" s="59">
        <f t="shared" si="17"/>
        <v>0.5</v>
      </c>
      <c r="J77" s="60">
        <f t="shared" si="18"/>
        <v>784.3025035829986</v>
      </c>
    </row>
    <row r="78" spans="1:10" ht="14.25">
      <c r="A78" s="41" t="s">
        <v>62</v>
      </c>
      <c r="B78" s="42"/>
      <c r="C78" s="37">
        <v>0.35</v>
      </c>
      <c r="D78" s="50">
        <f>J78</f>
        <v>25.59375</v>
      </c>
      <c r="E78" s="37">
        <f t="shared" si="16"/>
        <v>0.22749999999999998</v>
      </c>
      <c r="H78" s="58">
        <f t="shared" si="20"/>
        <v>17.0625</v>
      </c>
      <c r="I78" s="59">
        <f t="shared" si="17"/>
        <v>0.5</v>
      </c>
      <c r="J78" s="60">
        <f t="shared" si="18"/>
        <v>25.59375</v>
      </c>
    </row>
    <row r="79" spans="1:10" ht="14.25">
      <c r="A79" s="41" t="s">
        <v>188</v>
      </c>
      <c r="B79" s="91"/>
      <c r="C79" s="37">
        <v>0.7</v>
      </c>
      <c r="D79" s="50">
        <f>J79</f>
        <v>51.1875</v>
      </c>
      <c r="E79" s="37">
        <f t="shared" si="16"/>
        <v>0.45499999999999996</v>
      </c>
      <c r="H79" s="58">
        <f t="shared" si="20"/>
        <v>34.125</v>
      </c>
      <c r="I79" s="59">
        <f t="shared" si="17"/>
        <v>0.5</v>
      </c>
      <c r="J79" s="60">
        <f t="shared" si="18"/>
        <v>51.1875</v>
      </c>
    </row>
    <row r="80" ht="14.25">
      <c r="A80" s="32" t="s">
        <v>192</v>
      </c>
    </row>
  </sheetData>
  <sheetProtection/>
  <mergeCells count="2">
    <mergeCell ref="A68:B68"/>
    <mergeCell ref="A1:D1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3"/>
  <sheetViews>
    <sheetView workbookViewId="0" topLeftCell="A16">
      <selection activeCell="K11" sqref="K11"/>
    </sheetView>
  </sheetViews>
  <sheetFormatPr defaultColWidth="9.140625" defaultRowHeight="15"/>
  <cols>
    <col min="1" max="1" width="1.7109375" style="1" customWidth="1"/>
    <col min="2" max="2" width="15.57421875" style="1" customWidth="1"/>
    <col min="3" max="3" width="69.28125" style="1" customWidth="1"/>
    <col min="4" max="4" width="6.28125" style="1" customWidth="1"/>
    <col min="5" max="6" width="5.00390625" style="1" customWidth="1"/>
    <col min="7" max="7" width="12.7109375" style="1" customWidth="1"/>
    <col min="8" max="8" width="13.28125" style="1" customWidth="1"/>
    <col min="9" max="16384" width="9.140625" style="1" customWidth="1"/>
  </cols>
  <sheetData>
    <row r="1" ht="8.25" customHeight="1"/>
    <row r="2" spans="2:8" s="3" customFormat="1" ht="87.75" customHeight="1">
      <c r="B2" s="16"/>
      <c r="C2" s="17"/>
      <c r="D2" s="17"/>
      <c r="E2" s="17"/>
      <c r="F2" s="17"/>
      <c r="G2" s="17"/>
      <c r="H2" s="31"/>
    </row>
    <row r="3" spans="2:8" s="4" customFormat="1" ht="25.5">
      <c r="B3" s="22" t="s">
        <v>86</v>
      </c>
      <c r="C3" s="23"/>
      <c r="D3" s="23"/>
      <c r="E3" s="23"/>
      <c r="F3" s="23"/>
      <c r="G3" s="23"/>
      <c r="H3" s="24"/>
    </row>
    <row r="4" spans="2:8" s="4" customFormat="1" ht="14.25" customHeight="1">
      <c r="B4" s="20" t="s">
        <v>87</v>
      </c>
      <c r="C4" s="18"/>
      <c r="D4" s="19"/>
      <c r="E4" s="19"/>
      <c r="F4" s="19"/>
      <c r="G4" s="19"/>
      <c r="H4" s="25"/>
    </row>
    <row r="5" spans="2:8" s="5" customFormat="1" ht="12.75" customHeight="1">
      <c r="B5" s="20" t="s">
        <v>88</v>
      </c>
      <c r="C5" s="26"/>
      <c r="D5" s="19"/>
      <c r="E5" s="19"/>
      <c r="F5" s="19"/>
      <c r="G5" s="19"/>
      <c r="H5" s="25"/>
    </row>
    <row r="6" spans="2:8" s="5" customFormat="1" ht="12.75" customHeight="1">
      <c r="B6" s="20" t="s">
        <v>89</v>
      </c>
      <c r="C6" s="26"/>
      <c r="D6" s="19"/>
      <c r="E6" s="19"/>
      <c r="F6" s="19"/>
      <c r="G6" s="19"/>
      <c r="H6" s="25"/>
    </row>
    <row r="7" spans="2:8" s="5" customFormat="1" ht="12.75" customHeight="1">
      <c r="B7" s="20" t="s">
        <v>90</v>
      </c>
      <c r="C7" s="26"/>
      <c r="D7" s="19"/>
      <c r="E7" s="19"/>
      <c r="F7" s="19"/>
      <c r="G7" s="19"/>
      <c r="H7" s="25"/>
    </row>
    <row r="8" spans="2:8" s="5" customFormat="1" ht="12.75">
      <c r="B8" s="20" t="s">
        <v>91</v>
      </c>
      <c r="C8" s="26"/>
      <c r="D8" s="21"/>
      <c r="E8" s="21"/>
      <c r="F8" s="21"/>
      <c r="G8" s="21"/>
      <c r="H8" s="27"/>
    </row>
    <row r="9" spans="2:8" s="5" customFormat="1" ht="12.75">
      <c r="B9" s="20" t="s">
        <v>92</v>
      </c>
      <c r="C9" s="26"/>
      <c r="D9" s="21"/>
      <c r="E9" s="21"/>
      <c r="F9" s="21"/>
      <c r="G9" s="21"/>
      <c r="H9" s="27"/>
    </row>
    <row r="10" spans="2:8" s="5" customFormat="1" ht="12.75">
      <c r="B10" s="20" t="s">
        <v>93</v>
      </c>
      <c r="C10" s="26"/>
      <c r="D10" s="21"/>
      <c r="E10" s="21"/>
      <c r="F10" s="21"/>
      <c r="G10" s="21"/>
      <c r="H10" s="27"/>
    </row>
    <row r="11" spans="2:8" s="5" customFormat="1" ht="12.75" customHeight="1">
      <c r="B11" s="20" t="s">
        <v>94</v>
      </c>
      <c r="C11" s="26"/>
      <c r="D11" s="19"/>
      <c r="E11" s="19"/>
      <c r="F11" s="19"/>
      <c r="G11" s="19"/>
      <c r="H11" s="25"/>
    </row>
    <row r="12" spans="2:8" s="5" customFormat="1" ht="12.75">
      <c r="B12" s="72" t="s">
        <v>95</v>
      </c>
      <c r="C12" s="26"/>
      <c r="D12" s="21"/>
      <c r="E12" s="21"/>
      <c r="F12" s="21"/>
      <c r="G12" s="21"/>
      <c r="H12" s="27"/>
    </row>
    <row r="13" spans="2:8" s="5" customFormat="1" ht="12.75">
      <c r="B13" s="20" t="s">
        <v>1</v>
      </c>
      <c r="C13" s="26"/>
      <c r="D13" s="21"/>
      <c r="E13" s="21"/>
      <c r="F13" s="21"/>
      <c r="G13" s="21"/>
      <c r="H13" s="27"/>
    </row>
    <row r="14" spans="2:8" ht="24" customHeight="1">
      <c r="B14" s="73" t="s">
        <v>15</v>
      </c>
      <c r="C14" s="73" t="s">
        <v>56</v>
      </c>
      <c r="D14" s="61" t="s">
        <v>96</v>
      </c>
      <c r="E14" s="61" t="s">
        <v>97</v>
      </c>
      <c r="F14" s="61" t="s">
        <v>98</v>
      </c>
      <c r="G14" s="61" t="s">
        <v>99</v>
      </c>
      <c r="H14" s="61" t="s">
        <v>36</v>
      </c>
    </row>
    <row r="15" spans="2:8" ht="12" customHeight="1">
      <c r="B15" s="111" t="s">
        <v>100</v>
      </c>
      <c r="C15" s="112"/>
      <c r="D15" s="112"/>
      <c r="E15" s="112"/>
      <c r="F15" s="112"/>
      <c r="G15" s="112"/>
      <c r="H15" s="74"/>
    </row>
    <row r="16" spans="1:8" s="2" customFormat="1" ht="12.75">
      <c r="A16" s="1"/>
      <c r="B16" s="30" t="s">
        <v>101</v>
      </c>
      <c r="C16" s="30" t="s">
        <v>102</v>
      </c>
      <c r="D16" s="75" t="s">
        <v>103</v>
      </c>
      <c r="E16" s="75">
        <v>40</v>
      </c>
      <c r="F16" s="76">
        <v>15</v>
      </c>
      <c r="G16" s="75">
        <v>30</v>
      </c>
      <c r="H16" s="77">
        <v>4.130950861263178</v>
      </c>
    </row>
    <row r="17" spans="2:8" ht="9.75">
      <c r="B17" s="30" t="s">
        <v>104</v>
      </c>
      <c r="C17" s="30" t="s">
        <v>105</v>
      </c>
      <c r="D17" s="75" t="s">
        <v>106</v>
      </c>
      <c r="E17" s="75">
        <v>40</v>
      </c>
      <c r="F17" s="76">
        <v>20</v>
      </c>
      <c r="G17" s="75">
        <v>20</v>
      </c>
      <c r="H17" s="77">
        <v>6.161997245188187</v>
      </c>
    </row>
    <row r="18" spans="2:8" ht="9.75">
      <c r="B18" s="30" t="s">
        <v>107</v>
      </c>
      <c r="C18" s="30" t="s">
        <v>108</v>
      </c>
      <c r="D18" s="75" t="s">
        <v>109</v>
      </c>
      <c r="E18" s="75">
        <v>40</v>
      </c>
      <c r="F18" s="76">
        <v>25</v>
      </c>
      <c r="G18" s="75">
        <v>10</v>
      </c>
      <c r="H18" s="77">
        <v>9.64604317263266</v>
      </c>
    </row>
    <row r="19" spans="2:8" ht="9.75">
      <c r="B19" s="30" t="s">
        <v>110</v>
      </c>
      <c r="C19" s="30" t="s">
        <v>111</v>
      </c>
      <c r="D19" s="75" t="s">
        <v>112</v>
      </c>
      <c r="E19" s="75">
        <v>40</v>
      </c>
      <c r="F19" s="76">
        <v>32</v>
      </c>
      <c r="G19" s="75">
        <v>6</v>
      </c>
      <c r="H19" s="77">
        <v>15.43496786683275</v>
      </c>
    </row>
    <row r="20" spans="2:8" ht="9.75">
      <c r="B20" s="30" t="s">
        <v>113</v>
      </c>
      <c r="C20" s="30" t="s">
        <v>114</v>
      </c>
      <c r="D20" s="75" t="s">
        <v>115</v>
      </c>
      <c r="E20" s="75">
        <v>32</v>
      </c>
      <c r="F20" s="76">
        <v>40</v>
      </c>
      <c r="G20" s="75">
        <v>4</v>
      </c>
      <c r="H20" s="77">
        <v>24.14717662738587</v>
      </c>
    </row>
    <row r="21" spans="2:8" ht="10.5" thickBot="1">
      <c r="B21" s="78" t="s">
        <v>116</v>
      </c>
      <c r="C21" s="78" t="s">
        <v>117</v>
      </c>
      <c r="D21" s="79" t="s">
        <v>118</v>
      </c>
      <c r="E21" s="79">
        <v>32</v>
      </c>
      <c r="F21" s="80">
        <v>50</v>
      </c>
      <c r="G21" s="79">
        <v>2</v>
      </c>
      <c r="H21" s="81">
        <v>37.28792594581691</v>
      </c>
    </row>
    <row r="22" spans="2:8" ht="12" customHeight="1" thickTop="1">
      <c r="B22" s="111" t="s">
        <v>119</v>
      </c>
      <c r="C22" s="112"/>
      <c r="D22" s="112"/>
      <c r="E22" s="112"/>
      <c r="F22" s="112"/>
      <c r="G22" s="112"/>
      <c r="H22" s="74"/>
    </row>
    <row r="23" spans="2:8" ht="9.75">
      <c r="B23" s="82" t="s">
        <v>120</v>
      </c>
      <c r="C23" s="82" t="s">
        <v>121</v>
      </c>
      <c r="D23" s="83" t="s">
        <v>103</v>
      </c>
      <c r="E23" s="83">
        <v>40</v>
      </c>
      <c r="F23" s="76">
        <v>15</v>
      </c>
      <c r="G23" s="83">
        <v>25</v>
      </c>
      <c r="H23" s="84">
        <v>4.414020029654167</v>
      </c>
    </row>
    <row r="24" spans="2:8" ht="9.75">
      <c r="B24" s="30" t="s">
        <v>122</v>
      </c>
      <c r="C24" s="30" t="s">
        <v>123</v>
      </c>
      <c r="D24" s="75" t="s">
        <v>106</v>
      </c>
      <c r="E24" s="75">
        <v>40</v>
      </c>
      <c r="F24" s="76">
        <v>20</v>
      </c>
      <c r="G24" s="75">
        <v>20</v>
      </c>
      <c r="H24" s="77">
        <v>6.520517222932945</v>
      </c>
    </row>
    <row r="25" spans="2:8" ht="9.75">
      <c r="B25" s="30" t="s">
        <v>124</v>
      </c>
      <c r="C25" s="30" t="s">
        <v>125</v>
      </c>
      <c r="D25" s="75" t="s">
        <v>109</v>
      </c>
      <c r="E25" s="75">
        <v>40</v>
      </c>
      <c r="F25" s="76">
        <v>25</v>
      </c>
      <c r="G25" s="75">
        <v>10</v>
      </c>
      <c r="H25" s="77">
        <v>10.456840879054722</v>
      </c>
    </row>
    <row r="26" spans="2:8" ht="9.75">
      <c r="B26" s="30" t="s">
        <v>126</v>
      </c>
      <c r="C26" s="30" t="s">
        <v>127</v>
      </c>
      <c r="D26" s="75" t="s">
        <v>112</v>
      </c>
      <c r="E26" s="75">
        <v>40</v>
      </c>
      <c r="F26" s="76">
        <v>32</v>
      </c>
      <c r="G26" s="75">
        <v>6</v>
      </c>
      <c r="H26" s="77">
        <v>18.25092291909466</v>
      </c>
    </row>
    <row r="27" spans="2:8" ht="9.75">
      <c r="B27" s="30" t="s">
        <v>128</v>
      </c>
      <c r="C27" s="30" t="s">
        <v>129</v>
      </c>
      <c r="D27" s="75" t="s">
        <v>115</v>
      </c>
      <c r="E27" s="75">
        <v>32</v>
      </c>
      <c r="F27" s="76">
        <v>40</v>
      </c>
      <c r="G27" s="75">
        <v>4</v>
      </c>
      <c r="H27" s="77">
        <v>27.491175297312115</v>
      </c>
    </row>
    <row r="28" spans="2:8" ht="10.5" thickBot="1">
      <c r="B28" s="78" t="s">
        <v>130</v>
      </c>
      <c r="C28" s="78" t="s">
        <v>131</v>
      </c>
      <c r="D28" s="79" t="s">
        <v>118</v>
      </c>
      <c r="E28" s="79">
        <v>32</v>
      </c>
      <c r="F28" s="80">
        <v>50</v>
      </c>
      <c r="G28" s="79">
        <v>2</v>
      </c>
      <c r="H28" s="81">
        <v>40.79811985745794</v>
      </c>
    </row>
    <row r="29" spans="2:8" ht="12" customHeight="1" thickTop="1">
      <c r="B29" s="111" t="s">
        <v>132</v>
      </c>
      <c r="C29" s="112"/>
      <c r="D29" s="112"/>
      <c r="E29" s="112"/>
      <c r="F29" s="112"/>
      <c r="G29" s="112"/>
      <c r="H29" s="74"/>
    </row>
    <row r="30" spans="2:8" ht="9.75">
      <c r="B30" s="30" t="s">
        <v>133</v>
      </c>
      <c r="C30" s="30" t="s">
        <v>134</v>
      </c>
      <c r="D30" s="75" t="s">
        <v>103</v>
      </c>
      <c r="E30" s="75">
        <v>40</v>
      </c>
      <c r="F30" s="76">
        <v>15</v>
      </c>
      <c r="G30" s="75">
        <v>30</v>
      </c>
      <c r="H30" s="77">
        <v>4.0039400033264005</v>
      </c>
    </row>
    <row r="31" spans="2:8" ht="9.75">
      <c r="B31" s="30" t="s">
        <v>135</v>
      </c>
      <c r="C31" s="30" t="s">
        <v>136</v>
      </c>
      <c r="D31" s="75" t="s">
        <v>106</v>
      </c>
      <c r="E31" s="75">
        <v>40</v>
      </c>
      <c r="F31" s="76">
        <v>20</v>
      </c>
      <c r="G31" s="75">
        <v>20</v>
      </c>
      <c r="H31" s="77">
        <v>5.99491129592888</v>
      </c>
    </row>
    <row r="32" spans="2:8" ht="9.75">
      <c r="B32" s="30" t="s">
        <v>137</v>
      </c>
      <c r="C32" s="30" t="s">
        <v>138</v>
      </c>
      <c r="D32" s="75" t="s">
        <v>109</v>
      </c>
      <c r="E32" s="75">
        <v>40</v>
      </c>
      <c r="F32" s="76">
        <v>25</v>
      </c>
      <c r="G32" s="75">
        <v>10</v>
      </c>
      <c r="H32" s="77">
        <v>9.433215112579301</v>
      </c>
    </row>
    <row r="33" spans="2:8" ht="10.5" thickBot="1">
      <c r="B33" s="78" t="s">
        <v>139</v>
      </c>
      <c r="C33" s="78" t="s">
        <v>140</v>
      </c>
      <c r="D33" s="79" t="s">
        <v>112</v>
      </c>
      <c r="E33" s="79">
        <v>40</v>
      </c>
      <c r="F33" s="80">
        <v>32</v>
      </c>
      <c r="G33" s="79">
        <v>6</v>
      </c>
      <c r="H33" s="81">
        <v>14.922904430383396</v>
      </c>
    </row>
    <row r="34" spans="2:8" ht="10.5" thickTop="1">
      <c r="B34" s="111" t="s">
        <v>141</v>
      </c>
      <c r="C34" s="112"/>
      <c r="D34" s="112"/>
      <c r="E34" s="112"/>
      <c r="F34" s="112"/>
      <c r="G34" s="112"/>
      <c r="H34" s="74"/>
    </row>
    <row r="35" spans="2:8" ht="9.75">
      <c r="B35" s="82" t="s">
        <v>142</v>
      </c>
      <c r="C35" s="82" t="s">
        <v>143</v>
      </c>
      <c r="D35" s="83" t="s">
        <v>103</v>
      </c>
      <c r="E35" s="83">
        <v>40</v>
      </c>
      <c r="F35" s="76">
        <v>15</v>
      </c>
      <c r="G35" s="83">
        <v>25</v>
      </c>
      <c r="H35" s="84">
        <v>4.235550083624754</v>
      </c>
    </row>
    <row r="36" spans="2:8" ht="9.75">
      <c r="B36" s="30" t="s">
        <v>144</v>
      </c>
      <c r="C36" s="30" t="s">
        <v>145</v>
      </c>
      <c r="D36" s="75" t="s">
        <v>106</v>
      </c>
      <c r="E36" s="75">
        <v>40</v>
      </c>
      <c r="F36" s="76">
        <v>20</v>
      </c>
      <c r="G36" s="75">
        <v>20</v>
      </c>
      <c r="H36" s="77">
        <v>6.437347884467017</v>
      </c>
    </row>
    <row r="37" spans="2:8" ht="9.75">
      <c r="B37" s="30" t="s">
        <v>146</v>
      </c>
      <c r="C37" s="30" t="s">
        <v>147</v>
      </c>
      <c r="D37" s="75" t="s">
        <v>109</v>
      </c>
      <c r="E37" s="75">
        <v>40</v>
      </c>
      <c r="F37" s="76">
        <v>25</v>
      </c>
      <c r="G37" s="75">
        <v>10</v>
      </c>
      <c r="H37" s="77">
        <v>10.241801046700383</v>
      </c>
    </row>
    <row r="38" spans="2:8" ht="10.5" thickBot="1">
      <c r="B38" s="78" t="s">
        <v>148</v>
      </c>
      <c r="C38" s="78" t="s">
        <v>149</v>
      </c>
      <c r="D38" s="79" t="s">
        <v>112</v>
      </c>
      <c r="E38" s="79">
        <v>40</v>
      </c>
      <c r="F38" s="80">
        <v>32</v>
      </c>
      <c r="G38" s="79">
        <v>6</v>
      </c>
      <c r="H38" s="81">
        <v>16.91690624182419</v>
      </c>
    </row>
    <row r="39" spans="2:8" ht="10.5" thickTop="1">
      <c r="B39" s="111" t="s">
        <v>150</v>
      </c>
      <c r="C39" s="112"/>
      <c r="D39" s="112"/>
      <c r="E39" s="112"/>
      <c r="F39" s="112"/>
      <c r="G39" s="112"/>
      <c r="H39" s="74"/>
    </row>
    <row r="40" spans="2:8" ht="9.75">
      <c r="B40" s="82" t="s">
        <v>151</v>
      </c>
      <c r="C40" s="82" t="s">
        <v>152</v>
      </c>
      <c r="D40" s="83" t="s">
        <v>103</v>
      </c>
      <c r="E40" s="83">
        <v>40</v>
      </c>
      <c r="F40" s="76">
        <v>15</v>
      </c>
      <c r="G40" s="83">
        <v>25</v>
      </c>
      <c r="H40" s="84">
        <v>5.576587165642593</v>
      </c>
    </row>
    <row r="41" spans="2:8" ht="9.75">
      <c r="B41" s="30" t="s">
        <v>153</v>
      </c>
      <c r="C41" s="30" t="s">
        <v>154</v>
      </c>
      <c r="D41" s="75" t="s">
        <v>106</v>
      </c>
      <c r="E41" s="75">
        <v>40</v>
      </c>
      <c r="F41" s="76">
        <v>20</v>
      </c>
      <c r="G41" s="75">
        <v>15</v>
      </c>
      <c r="H41" s="77">
        <v>8.719824720289576</v>
      </c>
    </row>
    <row r="42" spans="2:8" ht="9.75">
      <c r="B42" s="30" t="s">
        <v>155</v>
      </c>
      <c r="C42" s="30" t="s">
        <v>156</v>
      </c>
      <c r="D42" s="75" t="s">
        <v>109</v>
      </c>
      <c r="E42" s="75">
        <v>40</v>
      </c>
      <c r="F42" s="76">
        <v>25</v>
      </c>
      <c r="G42" s="75">
        <v>8</v>
      </c>
      <c r="H42" s="77">
        <v>15.022816334891063</v>
      </c>
    </row>
    <row r="43" spans="2:8" ht="10.5" thickBot="1">
      <c r="B43" s="78" t="s">
        <v>157</v>
      </c>
      <c r="C43" s="78" t="s">
        <v>158</v>
      </c>
      <c r="D43" s="79" t="s">
        <v>112</v>
      </c>
      <c r="E43" s="79">
        <v>40</v>
      </c>
      <c r="F43" s="80">
        <v>32</v>
      </c>
      <c r="G43" s="79">
        <v>4</v>
      </c>
      <c r="H43" s="81">
        <v>22.73352132943392</v>
      </c>
    </row>
    <row r="44" spans="2:8" ht="10.5" thickTop="1">
      <c r="B44" s="111" t="s">
        <v>159</v>
      </c>
      <c r="C44" s="112"/>
      <c r="D44" s="112"/>
      <c r="E44" s="112"/>
      <c r="F44" s="113"/>
      <c r="G44" s="112"/>
      <c r="H44" s="74"/>
    </row>
    <row r="45" spans="2:8" ht="9.75">
      <c r="B45" s="82" t="s">
        <v>160</v>
      </c>
      <c r="C45" s="82" t="s">
        <v>161</v>
      </c>
      <c r="D45" s="83" t="s">
        <v>103</v>
      </c>
      <c r="E45" s="83">
        <v>40</v>
      </c>
      <c r="F45" s="76">
        <v>15</v>
      </c>
      <c r="G45" s="83">
        <v>25</v>
      </c>
      <c r="H45" s="84">
        <v>6.581857493712136</v>
      </c>
    </row>
    <row r="46" spans="2:8" ht="9.75">
      <c r="B46" s="30" t="s">
        <v>162</v>
      </c>
      <c r="C46" s="30" t="s">
        <v>163</v>
      </c>
      <c r="D46" s="75" t="s">
        <v>106</v>
      </c>
      <c r="E46" s="75">
        <v>40</v>
      </c>
      <c r="F46" s="76">
        <v>20</v>
      </c>
      <c r="G46" s="75">
        <v>15</v>
      </c>
      <c r="H46" s="77">
        <v>10.033798436878477</v>
      </c>
    </row>
    <row r="47" spans="2:8" ht="10.5" thickBot="1">
      <c r="B47" s="78" t="s">
        <v>164</v>
      </c>
      <c r="C47" s="78" t="s">
        <v>165</v>
      </c>
      <c r="D47" s="79" t="s">
        <v>109</v>
      </c>
      <c r="E47" s="79">
        <v>40</v>
      </c>
      <c r="F47" s="80">
        <v>25</v>
      </c>
      <c r="G47" s="79">
        <v>8</v>
      </c>
      <c r="H47" s="81">
        <v>17.650592121021816</v>
      </c>
    </row>
    <row r="48" spans="2:8" ht="10.5" thickTop="1">
      <c r="B48" s="111" t="s">
        <v>166</v>
      </c>
      <c r="C48" s="112"/>
      <c r="D48" s="112"/>
      <c r="E48" s="112"/>
      <c r="F48" s="112"/>
      <c r="G48" s="112"/>
      <c r="H48" s="74"/>
    </row>
    <row r="49" spans="2:8" ht="9.75">
      <c r="B49" s="82" t="s">
        <v>167</v>
      </c>
      <c r="C49" s="82" t="s">
        <v>168</v>
      </c>
      <c r="D49" s="83" t="s">
        <v>103</v>
      </c>
      <c r="E49" s="83">
        <v>40</v>
      </c>
      <c r="F49" s="76">
        <v>15</v>
      </c>
      <c r="G49" s="83">
        <v>25</v>
      </c>
      <c r="H49" s="84">
        <v>4.470035366819802</v>
      </c>
    </row>
    <row r="50" spans="2:8" ht="9.75">
      <c r="B50" s="30" t="s">
        <v>169</v>
      </c>
      <c r="C50" s="30" t="s">
        <v>170</v>
      </c>
      <c r="D50" s="75" t="s">
        <v>106</v>
      </c>
      <c r="E50" s="75">
        <v>40</v>
      </c>
      <c r="F50" s="76">
        <v>20</v>
      </c>
      <c r="G50" s="75">
        <v>20</v>
      </c>
      <c r="H50" s="77">
        <v>6.93288212592388</v>
      </c>
    </row>
    <row r="51" spans="2:8" ht="9.75">
      <c r="B51" s="30" t="s">
        <v>171</v>
      </c>
      <c r="C51" s="30" t="s">
        <v>172</v>
      </c>
      <c r="D51" s="75" t="s">
        <v>109</v>
      </c>
      <c r="E51" s="75">
        <v>40</v>
      </c>
      <c r="F51" s="76">
        <v>25</v>
      </c>
      <c r="G51" s="75">
        <v>10</v>
      </c>
      <c r="H51" s="77">
        <v>10.780180546418014</v>
      </c>
    </row>
    <row r="52" spans="2:8" ht="10.5" thickBot="1">
      <c r="B52" s="78" t="s">
        <v>173</v>
      </c>
      <c r="C52" s="78" t="s">
        <v>174</v>
      </c>
      <c r="D52" s="79" t="s">
        <v>112</v>
      </c>
      <c r="E52" s="79">
        <v>40</v>
      </c>
      <c r="F52" s="80">
        <v>32</v>
      </c>
      <c r="G52" s="79">
        <v>6</v>
      </c>
      <c r="H52" s="81">
        <v>16.763493075097276</v>
      </c>
    </row>
    <row r="53" spans="2:8" ht="10.5" thickTop="1">
      <c r="B53" s="32" t="s">
        <v>192</v>
      </c>
      <c r="C53" s="12"/>
      <c r="D53" s="12"/>
      <c r="E53" s="12"/>
      <c r="F53" s="12"/>
      <c r="G53" s="12"/>
      <c r="H53" s="12"/>
    </row>
    <row r="54" spans="3:8" ht="9.75">
      <c r="C54" s="12"/>
      <c r="D54" s="12"/>
      <c r="E54" s="12"/>
      <c r="F54" s="12"/>
      <c r="G54" s="12"/>
      <c r="H54" s="12"/>
    </row>
    <row r="55" spans="3:8" ht="9.75">
      <c r="C55" s="12"/>
      <c r="D55" s="12"/>
      <c r="E55" s="12"/>
      <c r="F55" s="12"/>
      <c r="G55" s="12"/>
      <c r="H55" s="12"/>
    </row>
    <row r="56" spans="3:8" ht="9.75">
      <c r="C56" s="12"/>
      <c r="D56" s="12"/>
      <c r="E56" s="12"/>
      <c r="F56" s="12"/>
      <c r="G56" s="12"/>
      <c r="H56" s="12"/>
    </row>
    <row r="57" spans="3:8" ht="9.75">
      <c r="C57" s="12"/>
      <c r="D57" s="12"/>
      <c r="E57" s="12"/>
      <c r="F57" s="12"/>
      <c r="G57" s="12"/>
      <c r="H57" s="12"/>
    </row>
    <row r="58" spans="3:8" ht="9.75">
      <c r="C58" s="12"/>
      <c r="D58" s="12"/>
      <c r="E58" s="12"/>
      <c r="F58" s="12"/>
      <c r="G58" s="12"/>
      <c r="H58" s="12"/>
    </row>
    <row r="59" spans="3:8" ht="9.75">
      <c r="C59" s="12"/>
      <c r="D59" s="12"/>
      <c r="E59" s="12"/>
      <c r="F59" s="12"/>
      <c r="G59" s="12"/>
      <c r="H59" s="12"/>
    </row>
    <row r="60" spans="3:8" ht="9.75">
      <c r="C60" s="12"/>
      <c r="D60" s="12"/>
      <c r="E60" s="12"/>
      <c r="F60" s="12"/>
      <c r="G60" s="12"/>
      <c r="H60" s="12"/>
    </row>
    <row r="61" spans="3:8" ht="9.75">
      <c r="C61" s="12"/>
      <c r="D61" s="12"/>
      <c r="E61" s="12"/>
      <c r="F61" s="12"/>
      <c r="G61" s="12"/>
      <c r="H61" s="12"/>
    </row>
    <row r="62" spans="3:8" ht="9.75">
      <c r="C62" s="12"/>
      <c r="D62" s="12"/>
      <c r="E62" s="12"/>
      <c r="F62" s="12"/>
      <c r="G62" s="12"/>
      <c r="H62" s="12"/>
    </row>
    <row r="63" spans="3:8" ht="9.75">
      <c r="C63" s="12"/>
      <c r="D63" s="12"/>
      <c r="E63" s="12"/>
      <c r="F63" s="12"/>
      <c r="G63" s="12"/>
      <c r="H63" s="12"/>
    </row>
    <row r="64" spans="3:8" ht="9.75">
      <c r="C64" s="12"/>
      <c r="D64" s="12"/>
      <c r="E64" s="12"/>
      <c r="F64" s="12"/>
      <c r="G64" s="12"/>
      <c r="H64" s="12"/>
    </row>
    <row r="65" spans="3:8" ht="9.75">
      <c r="C65" s="12"/>
      <c r="D65" s="12"/>
      <c r="E65" s="12"/>
      <c r="F65" s="12"/>
      <c r="G65" s="12"/>
      <c r="H65" s="12"/>
    </row>
    <row r="66" spans="3:8" ht="9.75">
      <c r="C66" s="12"/>
      <c r="D66" s="12"/>
      <c r="E66" s="12"/>
      <c r="F66" s="12"/>
      <c r="G66" s="12"/>
      <c r="H66" s="12"/>
    </row>
    <row r="67" spans="3:8" ht="9.75">
      <c r="C67" s="12"/>
      <c r="D67" s="12"/>
      <c r="E67" s="12"/>
      <c r="F67" s="12"/>
      <c r="G67" s="12"/>
      <c r="H67" s="12"/>
    </row>
    <row r="68" spans="3:8" ht="9.75">
      <c r="C68" s="12"/>
      <c r="D68" s="12"/>
      <c r="E68" s="12"/>
      <c r="F68" s="12"/>
      <c r="G68" s="12"/>
      <c r="H68" s="12"/>
    </row>
    <row r="69" spans="3:8" ht="9.75">
      <c r="C69" s="12"/>
      <c r="D69" s="12"/>
      <c r="E69" s="12"/>
      <c r="F69" s="12"/>
      <c r="G69" s="12"/>
      <c r="H69" s="12"/>
    </row>
    <row r="70" spans="3:8" ht="9.75">
      <c r="C70" s="12"/>
      <c r="D70" s="12"/>
      <c r="E70" s="12"/>
      <c r="F70" s="12"/>
      <c r="G70" s="12"/>
      <c r="H70" s="12"/>
    </row>
    <row r="71" spans="3:8" ht="9.75">
      <c r="C71" s="12"/>
      <c r="D71" s="12"/>
      <c r="E71" s="12"/>
      <c r="F71" s="12"/>
      <c r="G71" s="12"/>
      <c r="H71" s="12"/>
    </row>
    <row r="72" spans="3:8" ht="9.75">
      <c r="C72" s="12"/>
      <c r="D72" s="12"/>
      <c r="E72" s="12"/>
      <c r="F72" s="12"/>
      <c r="G72" s="12"/>
      <c r="H72" s="12"/>
    </row>
    <row r="73" spans="3:8" ht="9.75">
      <c r="C73" s="12"/>
      <c r="D73" s="12"/>
      <c r="E73" s="12"/>
      <c r="F73" s="12"/>
      <c r="G73" s="12"/>
      <c r="H73" s="12"/>
    </row>
  </sheetData>
  <sheetProtection/>
  <mergeCells count="7">
    <mergeCell ref="B48:G48"/>
    <mergeCell ref="B15:G15"/>
    <mergeCell ref="B22:G22"/>
    <mergeCell ref="B29:G29"/>
    <mergeCell ref="B34:G34"/>
    <mergeCell ref="B39:G39"/>
    <mergeCell ref="B44:G44"/>
  </mergeCells>
  <printOptions/>
  <pageMargins left="0.25" right="0.25" top="0.75" bottom="0.75" header="0.3" footer="0.3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Миловидов Сергей</dc:creator>
  <cp:keywords/>
  <dc:description/>
  <cp:lastModifiedBy>Миловидов Сергей</cp:lastModifiedBy>
  <cp:lastPrinted>2021-09-09T15:23:19Z</cp:lastPrinted>
  <dcterms:created xsi:type="dcterms:W3CDTF">2014-09-04T13:07:56Z</dcterms:created>
  <dcterms:modified xsi:type="dcterms:W3CDTF">2022-12-23T16:37:43Z</dcterms:modified>
  <cp:category/>
  <cp:version/>
  <cp:contentType/>
  <cp:contentStatus/>
</cp:coreProperties>
</file>